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1-4510-06-RDS - Oprava..." sheetId="2" r:id="rId2"/>
    <sheet name="01 - RH-NN (databáze ÚOŽI)" sheetId="3" r:id="rId3"/>
    <sheet name="02 - připojení RH a vnitř..." sheetId="4" r:id="rId4"/>
    <sheet name="03 - vnější uzemnění (dat..." sheetId="5" r:id="rId5"/>
    <sheet name="04 - zemní a pomocné prác..." sheetId="6" r:id="rId6"/>
    <sheet name="05 - VRN (databáze ÚRS)" sheetId="7" r:id="rId7"/>
    <sheet name="06 -2021-4510-06-RDS - Ka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'2021-4510-06-RDS - Oprava...'!$C$87:$K$152</definedName>
    <definedName name="_xlnm.Print_Area" localSheetId="1">'2021-4510-06-RDS - Oprava...'!$C$4:$J$37,'2021-4510-06-RDS - Oprava...'!$C$43:$J$71,'2021-4510-06-RDS - Oprava...'!$C$77:$K$152</definedName>
    <definedName name="_xlnm.Print_Titles" localSheetId="1">'2021-4510-06-RDS - Oprava...'!$87:$87</definedName>
    <definedName name="_xlnm._FilterDatabase" localSheetId="2" hidden="1">'01 - RH-NN (databáze ÚOŽI)'!$C$79:$K$234</definedName>
    <definedName name="_xlnm.Print_Area" localSheetId="2">'01 - RH-NN (databáze ÚOŽI)'!$C$4:$J$39,'01 - RH-NN (databáze ÚOŽI)'!$C$45:$J$61,'01 - RH-NN (databáze ÚOŽI)'!$C$67:$K$234</definedName>
    <definedName name="_xlnm.Print_Titles" localSheetId="2">'01 - RH-NN (databáze ÚOŽI)'!$79:$79</definedName>
    <definedName name="_xlnm._FilterDatabase" localSheetId="3" hidden="1">'02 - připojení RH a vnitř...'!$C$79:$K$170</definedName>
    <definedName name="_xlnm.Print_Area" localSheetId="3">'02 - připojení RH a vnitř...'!$C$4:$J$39,'02 - připojení RH a vnitř...'!$C$45:$J$61,'02 - připojení RH a vnitř...'!$C$67:$K$170</definedName>
    <definedName name="_xlnm.Print_Titles" localSheetId="3">'02 - připojení RH a vnitř...'!$79:$79</definedName>
    <definedName name="_xlnm._FilterDatabase" localSheetId="4" hidden="1">'03 - vnější uzemnění (dat...'!$C$79:$K$107</definedName>
    <definedName name="_xlnm.Print_Area" localSheetId="4">'03 - vnější uzemnění (dat...'!$C$4:$J$39,'03 - vnější uzemnění (dat...'!$C$45:$J$61,'03 - vnější uzemnění (dat...'!$C$67:$K$107</definedName>
    <definedName name="_xlnm.Print_Titles" localSheetId="4">'03 - vnější uzemnění (dat...'!$79:$79</definedName>
    <definedName name="_xlnm._FilterDatabase" localSheetId="5" hidden="1">'04 - zemní a pomocné prác...'!$C$85:$K$193</definedName>
    <definedName name="_xlnm.Print_Area" localSheetId="5">'04 - zemní a pomocné prác...'!$C$4:$J$39,'04 - zemní a pomocné prác...'!$C$45:$J$67,'04 - zemní a pomocné prác...'!$C$73:$K$193</definedName>
    <definedName name="_xlnm.Print_Titles" localSheetId="5">'04 - zemní a pomocné prác...'!$85:$85</definedName>
    <definedName name="_xlnm._FilterDatabase" localSheetId="6" hidden="1">'05 - VRN (databáze ÚRS)'!$C$83:$K$120</definedName>
    <definedName name="_xlnm.Print_Area" localSheetId="6">'05 - VRN (databáze ÚRS)'!$C$4:$J$39,'05 - VRN (databáze ÚRS)'!$C$45:$J$65,'05 - VRN (databáze ÚRS)'!$C$71:$K$120</definedName>
    <definedName name="_xlnm.Print_Titles" localSheetId="6">'05 - VRN (databáze ÚRS)'!$83:$83</definedName>
    <definedName name="_xlnm._FilterDatabase" localSheetId="7" hidden="1">'06 -2021-4510-06-RDS - Ka...'!$C$93:$K$243</definedName>
    <definedName name="_xlnm.Print_Area" localSheetId="7">'06 -2021-4510-06-RDS - Ka...'!$C$4:$J$39,'06 -2021-4510-06-RDS - Ka...'!$C$45:$J$75,'06 -2021-4510-06-RDS - Ka...'!$C$81:$K$243</definedName>
    <definedName name="_xlnm.Print_Titles" localSheetId="7">'06 -2021-4510-06-RDS - Ka...'!$93:$93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" l="1" r="AY61"/>
  <c i="8" r="J37"/>
  <c r="J36"/>
  <c r="J35"/>
  <c i="1" r="AX61"/>
  <c i="8" r="BI242"/>
  <c r="BH242"/>
  <c r="BF242"/>
  <c r="BE242"/>
  <c r="T242"/>
  <c r="T241"/>
  <c r="R242"/>
  <c r="R241"/>
  <c r="P242"/>
  <c r="P241"/>
  <c r="BI239"/>
  <c r="BH239"/>
  <c r="BF239"/>
  <c r="BE239"/>
  <c r="T239"/>
  <c r="T238"/>
  <c r="R239"/>
  <c r="R238"/>
  <c r="P239"/>
  <c r="P238"/>
  <c r="BI236"/>
  <c r="BH236"/>
  <c r="BF236"/>
  <c r="BE236"/>
  <c r="T236"/>
  <c r="T235"/>
  <c r="R236"/>
  <c r="R235"/>
  <c r="P236"/>
  <c r="P235"/>
  <c r="BI233"/>
  <c r="BH233"/>
  <c r="BF233"/>
  <c r="BE233"/>
  <c r="T233"/>
  <c r="T232"/>
  <c r="R233"/>
  <c r="R232"/>
  <c r="P233"/>
  <c r="P232"/>
  <c r="BI230"/>
  <c r="BH230"/>
  <c r="BF230"/>
  <c r="BE230"/>
  <c r="T230"/>
  <c r="T229"/>
  <c r="T228"/>
  <c r="R230"/>
  <c r="R229"/>
  <c r="P230"/>
  <c r="P229"/>
  <c r="P228"/>
  <c r="BI226"/>
  <c r="BH226"/>
  <c r="BF226"/>
  <c r="BE226"/>
  <c r="T226"/>
  <c r="R226"/>
  <c r="P226"/>
  <c r="BI224"/>
  <c r="BH224"/>
  <c r="BF224"/>
  <c r="BE224"/>
  <c r="T224"/>
  <c r="R224"/>
  <c r="P224"/>
  <c r="BI222"/>
  <c r="BH222"/>
  <c r="BF222"/>
  <c r="BE222"/>
  <c r="T222"/>
  <c r="R222"/>
  <c r="P222"/>
  <c r="BI220"/>
  <c r="BH220"/>
  <c r="BF220"/>
  <c r="BE220"/>
  <c r="T220"/>
  <c r="R220"/>
  <c r="P220"/>
  <c r="BI216"/>
  <c r="BH216"/>
  <c r="BF216"/>
  <c r="BE216"/>
  <c r="T216"/>
  <c r="R216"/>
  <c r="P216"/>
  <c r="BI214"/>
  <c r="BH214"/>
  <c r="BF214"/>
  <c r="BE214"/>
  <c r="T214"/>
  <c r="R214"/>
  <c r="P214"/>
  <c r="BI208"/>
  <c r="BH208"/>
  <c r="BF208"/>
  <c r="BE208"/>
  <c r="T208"/>
  <c r="R208"/>
  <c r="P208"/>
  <c r="BI205"/>
  <c r="BH205"/>
  <c r="BF205"/>
  <c r="BE205"/>
  <c r="T205"/>
  <c r="R205"/>
  <c r="P205"/>
  <c r="BI203"/>
  <c r="BH203"/>
  <c r="BF203"/>
  <c r="BE203"/>
  <c r="T203"/>
  <c r="R203"/>
  <c r="P203"/>
  <c r="BI201"/>
  <c r="BH201"/>
  <c r="BF201"/>
  <c r="BE201"/>
  <c r="T201"/>
  <c r="R201"/>
  <c r="P201"/>
  <c r="BI199"/>
  <c r="BH199"/>
  <c r="BF199"/>
  <c r="BE199"/>
  <c r="T199"/>
  <c r="R199"/>
  <c r="P199"/>
  <c r="BI180"/>
  <c r="BH180"/>
  <c r="BF180"/>
  <c r="BE180"/>
  <c r="T180"/>
  <c r="R180"/>
  <c r="P180"/>
  <c r="BI178"/>
  <c r="BH178"/>
  <c r="BF178"/>
  <c r="BE178"/>
  <c r="T178"/>
  <c r="R178"/>
  <c r="P178"/>
  <c r="BI176"/>
  <c r="BH176"/>
  <c r="BF176"/>
  <c r="BE176"/>
  <c r="T176"/>
  <c r="R176"/>
  <c r="P176"/>
  <c r="BI174"/>
  <c r="BH174"/>
  <c r="BF174"/>
  <c r="BE174"/>
  <c r="T174"/>
  <c r="R174"/>
  <c r="P174"/>
  <c r="BI166"/>
  <c r="BH166"/>
  <c r="BF166"/>
  <c r="BE166"/>
  <c r="T166"/>
  <c r="R166"/>
  <c r="P166"/>
  <c r="BI164"/>
  <c r="BH164"/>
  <c r="BF164"/>
  <c r="BE164"/>
  <c r="T164"/>
  <c r="R164"/>
  <c r="P164"/>
  <c r="BI162"/>
  <c r="BH162"/>
  <c r="BF162"/>
  <c r="BE162"/>
  <c r="T162"/>
  <c r="R162"/>
  <c r="P162"/>
  <c r="BI160"/>
  <c r="BH160"/>
  <c r="BF160"/>
  <c r="BE160"/>
  <c r="T160"/>
  <c r="R160"/>
  <c r="P160"/>
  <c r="BI157"/>
  <c r="BH157"/>
  <c r="BF157"/>
  <c r="BE157"/>
  <c r="T157"/>
  <c r="R157"/>
  <c r="P157"/>
  <c r="BI155"/>
  <c r="BH155"/>
  <c r="BF155"/>
  <c r="BE155"/>
  <c r="T155"/>
  <c r="R155"/>
  <c r="P155"/>
  <c r="BI153"/>
  <c r="BH153"/>
  <c r="BF153"/>
  <c r="BE153"/>
  <c r="T153"/>
  <c r="R153"/>
  <c r="P153"/>
  <c r="BI149"/>
  <c r="BH149"/>
  <c r="BF149"/>
  <c r="BE149"/>
  <c r="T149"/>
  <c r="R149"/>
  <c r="P149"/>
  <c r="BI146"/>
  <c r="BH146"/>
  <c r="BF146"/>
  <c r="BE146"/>
  <c r="T146"/>
  <c r="R146"/>
  <c r="P146"/>
  <c r="BI144"/>
  <c r="BH144"/>
  <c r="BF144"/>
  <c r="BE144"/>
  <c r="T144"/>
  <c r="R144"/>
  <c r="P144"/>
  <c r="BI142"/>
  <c r="BH142"/>
  <c r="BF142"/>
  <c r="BE142"/>
  <c r="T142"/>
  <c r="R142"/>
  <c r="P142"/>
  <c r="BI140"/>
  <c r="BH140"/>
  <c r="BF140"/>
  <c r="BE140"/>
  <c r="T140"/>
  <c r="R140"/>
  <c r="P140"/>
  <c r="BI138"/>
  <c r="BH138"/>
  <c r="BF138"/>
  <c r="BE138"/>
  <c r="T138"/>
  <c r="R138"/>
  <c r="P138"/>
  <c r="BI134"/>
  <c r="BH134"/>
  <c r="BF134"/>
  <c r="BE134"/>
  <c r="T134"/>
  <c r="R134"/>
  <c r="P134"/>
  <c r="BI132"/>
  <c r="BH132"/>
  <c r="BF132"/>
  <c r="BE132"/>
  <c r="T132"/>
  <c r="R132"/>
  <c r="P132"/>
  <c r="BI130"/>
  <c r="BH130"/>
  <c r="BF130"/>
  <c r="BE130"/>
  <c r="T130"/>
  <c r="R130"/>
  <c r="P130"/>
  <c r="BI127"/>
  <c r="BH127"/>
  <c r="BF127"/>
  <c r="BE127"/>
  <c r="T127"/>
  <c r="R127"/>
  <c r="P127"/>
  <c r="BI125"/>
  <c r="BH125"/>
  <c r="BF125"/>
  <c r="BE125"/>
  <c r="T125"/>
  <c r="R125"/>
  <c r="P125"/>
  <c r="BI123"/>
  <c r="BH123"/>
  <c r="BF123"/>
  <c r="BE123"/>
  <c r="T123"/>
  <c r="R123"/>
  <c r="P123"/>
  <c r="BI119"/>
  <c r="BH119"/>
  <c r="BF119"/>
  <c r="BE119"/>
  <c r="T119"/>
  <c r="R119"/>
  <c r="P119"/>
  <c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3"/>
  <c r="BH103"/>
  <c r="BF103"/>
  <c r="BE103"/>
  <c r="T103"/>
  <c r="R103"/>
  <c r="P103"/>
  <c r="BI101"/>
  <c r="BH101"/>
  <c r="BF101"/>
  <c r="BE101"/>
  <c r="T101"/>
  <c r="R101"/>
  <c r="P101"/>
  <c r="BI97"/>
  <c r="BH97"/>
  <c r="BF97"/>
  <c r="BE97"/>
  <c r="T97"/>
  <c r="R97"/>
  <c r="P97"/>
  <c r="J90"/>
  <c r="F88"/>
  <c r="E86"/>
  <c r="J54"/>
  <c r="F52"/>
  <c r="E50"/>
  <c r="J24"/>
  <c r="E24"/>
  <c r="J91"/>
  <c r="J23"/>
  <c r="J18"/>
  <c r="E18"/>
  <c r="F55"/>
  <c r="J17"/>
  <c r="J15"/>
  <c r="E15"/>
  <c r="F54"/>
  <c r="J14"/>
  <c r="J12"/>
  <c r="J88"/>
  <c r="E7"/>
  <c r="E84"/>
  <c i="7" r="J37"/>
  <c r="J36"/>
  <c i="1" r="AY60"/>
  <c i="7" r="J35"/>
  <c i="1" r="AX60"/>
  <c i="7"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6" r="J37"/>
  <c r="J36"/>
  <c i="1" r="AY59"/>
  <c i="6" r="J35"/>
  <c i="1" r="AX59"/>
  <c i="6" r="BI192"/>
  <c r="BH192"/>
  <c r="BG192"/>
  <c r="BF192"/>
  <c r="T192"/>
  <c r="T191"/>
  <c r="R192"/>
  <c r="R191"/>
  <c r="P192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1"/>
  <c r="BH171"/>
  <c r="BG171"/>
  <c r="BF171"/>
  <c r="T171"/>
  <c r="R171"/>
  <c r="P171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0"/>
  <c r="BH150"/>
  <c r="BG150"/>
  <c r="BF150"/>
  <c r="T150"/>
  <c r="R150"/>
  <c r="P150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4"/>
  <c r="BH134"/>
  <c r="BG134"/>
  <c r="BF134"/>
  <c r="T134"/>
  <c r="R134"/>
  <c r="P134"/>
  <c r="BI132"/>
  <c r="BH132"/>
  <c r="BG132"/>
  <c r="BF132"/>
  <c r="T132"/>
  <c r="R132"/>
  <c r="P132"/>
  <c r="BI124"/>
  <c r="BH124"/>
  <c r="BG124"/>
  <c r="BF124"/>
  <c r="T124"/>
  <c r="R124"/>
  <c r="P124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5" r="J37"/>
  <c r="J36"/>
  <c i="1" r="AY58"/>
  <c i="5" r="J35"/>
  <c i="1" r="AX58"/>
  <c i="5"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4"/>
  <c r="BH84"/>
  <c r="BG84"/>
  <c r="BF84"/>
  <c r="T84"/>
  <c r="R84"/>
  <c r="P84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4" r="J37"/>
  <c r="J36"/>
  <c i="1" r="AY57"/>
  <c i="4" r="J35"/>
  <c i="1" r="AX57"/>
  <c i="4"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52"/>
  <c r="E7"/>
  <c r="E48"/>
  <c i="3" r="J37"/>
  <c r="J36"/>
  <c i="1" r="AY56"/>
  <c i="3" r="J35"/>
  <c i="1" r="AX56"/>
  <c i="3"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AY55"/>
  <c i="2" r="J35"/>
  <c r="J34"/>
  <c r="J33"/>
  <c i="1" r="AX55"/>
  <c i="2" r="BI152"/>
  <c r="BH152"/>
  <c r="BG152"/>
  <c r="BF152"/>
  <c r="T152"/>
  <c r="T151"/>
  <c r="R152"/>
  <c r="R151"/>
  <c r="P152"/>
  <c r="P151"/>
  <c r="BI150"/>
  <c r="BH150"/>
  <c r="BG150"/>
  <c r="BF150"/>
  <c r="T150"/>
  <c r="T149"/>
  <c r="R150"/>
  <c r="R149"/>
  <c r="P150"/>
  <c r="P149"/>
  <c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4"/>
  <c r="BH144"/>
  <c r="BG144"/>
  <c r="BF144"/>
  <c r="T144"/>
  <c r="T143"/>
  <c r="T142"/>
  <c r="R144"/>
  <c r="R143"/>
  <c r="R142"/>
  <c r="P144"/>
  <c r="P143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J85"/>
  <c r="J84"/>
  <c r="F84"/>
  <c r="F82"/>
  <c r="E80"/>
  <c r="J51"/>
  <c r="J50"/>
  <c r="F50"/>
  <c r="F48"/>
  <c r="E46"/>
  <c r="J16"/>
  <c r="E16"/>
  <c r="F51"/>
  <c r="J15"/>
  <c r="J10"/>
  <c r="J82"/>
  <c i="1" r="L50"/>
  <c r="AM50"/>
  <c r="AM49"/>
  <c r="L49"/>
  <c r="AM47"/>
  <c r="L47"/>
  <c r="L45"/>
  <c r="L44"/>
  <c i="3" r="BK172"/>
  <c i="8" r="BK164"/>
  <c i="2" r="J92"/>
  <c i="3" r="BK187"/>
  <c r="BK87"/>
  <c i="6" r="J119"/>
  <c r="J134"/>
  <c i="7" r="BK111"/>
  <c i="8" r="BK226"/>
  <c i="2" r="BK139"/>
  <c i="3" r="BK153"/>
  <c r="BK130"/>
  <c i="4" r="J92"/>
  <c i="6" r="J188"/>
  <c i="8" r="J199"/>
  <c r="BK242"/>
  <c i="3" r="J143"/>
  <c i="5" r="J95"/>
  <c i="2" r="F35"/>
  <c i="5" r="BK97"/>
  <c i="7" r="J115"/>
  <c i="8" r="BK220"/>
  <c i="2" r="BK109"/>
  <c i="3" r="J134"/>
  <c r="BK96"/>
  <c i="4" r="BK97"/>
  <c i="2" r="J101"/>
  <c i="3" r="J129"/>
  <c r="J132"/>
  <c i="4" r="J145"/>
  <c r="BK124"/>
  <c i="2" r="J97"/>
  <c i="3" r="J157"/>
  <c i="4" r="BK83"/>
  <c i="7" r="BK119"/>
  <c i="2" r="BK140"/>
  <c i="3" r="J82"/>
  <c i="8" r="BK146"/>
  <c i="7" r="J117"/>
  <c i="2" r="J96"/>
  <c i="3" r="BK137"/>
  <c r="BK199"/>
  <c r="J93"/>
  <c i="4" r="BK143"/>
  <c i="6" r="J105"/>
  <c i="7" r="BK96"/>
  <c i="8" r="J155"/>
  <c i="3" r="BK114"/>
  <c i="6" r="BK184"/>
  <c i="3" r="BK232"/>
  <c i="4" r="BK137"/>
  <c r="J102"/>
  <c i="6" r="BK178"/>
  <c i="7" r="J87"/>
  <c i="3" r="BK139"/>
  <c r="J128"/>
  <c r="BK111"/>
  <c i="4" r="J113"/>
  <c r="BK145"/>
  <c i="8" r="J134"/>
  <c i="3" r="BK135"/>
  <c i="4" r="J167"/>
  <c i="8" r="J201"/>
  <c i="4" r="BK132"/>
  <c r="BK156"/>
  <c i="5" r="J101"/>
  <c i="2" r="BK105"/>
  <c i="3" r="J149"/>
  <c r="J100"/>
  <c r="J120"/>
  <c i="5" r="J98"/>
  <c i="6" r="J99"/>
  <c i="7" r="J111"/>
  <c i="2" r="J139"/>
  <c i="3" r="BK118"/>
  <c r="BK191"/>
  <c i="4" r="J138"/>
  <c i="8" r="J146"/>
  <c i="3" r="J136"/>
  <c r="BK234"/>
  <c r="J179"/>
  <c i="4" r="BK144"/>
  <c i="2" r="BK103"/>
  <c i="3" r="J95"/>
  <c i="4" r="J109"/>
  <c r="BK93"/>
  <c i="8" r="BK123"/>
  <c i="6" r="J103"/>
  <c i="2" r="BK123"/>
  <c i="5" r="BK98"/>
  <c i="6" r="BK101"/>
  <c i="2" r="J122"/>
  <c i="3" r="J130"/>
  <c r="BK175"/>
  <c r="J234"/>
  <c r="J106"/>
  <c r="J83"/>
  <c i="4" r="BK108"/>
  <c r="BK87"/>
  <c i="5" r="BK107"/>
  <c i="6" r="BK97"/>
  <c r="J150"/>
  <c r="BK93"/>
  <c i="7" r="J102"/>
  <c i="8" r="J203"/>
  <c r="BK216"/>
  <c r="BK180"/>
  <c i="2" r="BK119"/>
  <c r="J121"/>
  <c i="3" r="BK195"/>
  <c r="J165"/>
  <c r="J92"/>
  <c r="J166"/>
  <c r="J222"/>
  <c i="4" r="J131"/>
  <c r="J100"/>
  <c i="5" r="J92"/>
  <c i="6" r="J192"/>
  <c r="BK182"/>
  <c i="7" r="BK87"/>
  <c i="4" r="BK167"/>
  <c r="J108"/>
  <c r="BK96"/>
  <c r="J159"/>
  <c i="6" r="BK99"/>
  <c r="BK107"/>
  <c i="8" r="BK132"/>
  <c i="2" r="J123"/>
  <c i="3" r="J226"/>
  <c r="BK167"/>
  <c r="BK226"/>
  <c r="BK179"/>
  <c r="J185"/>
  <c r="BK86"/>
  <c r="J146"/>
  <c i="4" r="J156"/>
  <c r="J104"/>
  <c i="8" r="J153"/>
  <c r="BK144"/>
  <c i="2" r="BK136"/>
  <c i="3" r="J207"/>
  <c r="BK231"/>
  <c i="4" r="J128"/>
  <c i="6" r="J156"/>
  <c i="8" r="BK140"/>
  <c i="2" r="J125"/>
  <c i="3" r="BK140"/>
  <c i="4" r="BK131"/>
  <c r="BK170"/>
  <c i="2" r="J144"/>
  <c r="J148"/>
  <c i="3" r="BK160"/>
  <c r="BK163"/>
  <c r="J193"/>
  <c r="BK157"/>
  <c r="J230"/>
  <c i="4" r="J117"/>
  <c r="J82"/>
  <c i="6" r="BK165"/>
  <c r="BK95"/>
  <c r="BK141"/>
  <c i="8" r="J166"/>
  <c r="J125"/>
  <c i="2" r="BK150"/>
  <c r="BK135"/>
  <c i="3" r="J228"/>
  <c r="J116"/>
  <c r="BK219"/>
  <c r="BK109"/>
  <c r="BK201"/>
  <c r="J131"/>
  <c i="4" r="J96"/>
  <c i="5" r="J104"/>
  <c i="8" r="BK153"/>
  <c i="3" r="BK223"/>
  <c r="BK141"/>
  <c r="BK151"/>
  <c r="J135"/>
  <c r="BK215"/>
  <c r="J126"/>
  <c i="4" r="J168"/>
  <c i="5" r="BK106"/>
  <c i="8" r="J208"/>
  <c i="2" r="BK115"/>
  <c i="3" r="J151"/>
  <c i="4" r="BK125"/>
  <c r="J155"/>
  <c r="J106"/>
  <c i="5" r="BK103"/>
  <c i="8" r="BK224"/>
  <c r="J144"/>
  <c i="3" r="J191"/>
  <c r="BK106"/>
  <c i="8" r="BK205"/>
  <c i="2" r="J130"/>
  <c i="5" r="BK105"/>
  <c i="8" r="BK112"/>
  <c i="2" r="BK93"/>
  <c i="3" r="J86"/>
  <c r="J172"/>
  <c r="BK216"/>
  <c i="4" r="BK128"/>
  <c i="5" r="BK84"/>
  <c i="6" r="J161"/>
  <c r="BK113"/>
  <c i="8" r="J142"/>
  <c r="J138"/>
  <c i="2" r="J112"/>
  <c i="3" r="J113"/>
  <c r="BK189"/>
  <c r="J217"/>
  <c r="J154"/>
  <c r="J114"/>
  <c r="J137"/>
  <c i="4" r="J141"/>
  <c i="5" r="BK92"/>
  <c i="6" r="J95"/>
  <c r="BK122"/>
  <c i="8" r="BK176"/>
  <c r="J230"/>
  <c r="BK178"/>
  <c i="3" r="J97"/>
  <c i="4" r="J86"/>
  <c i="6" r="J122"/>
  <c i="2" r="BK129"/>
  <c i="3" r="BK95"/>
  <c i="4" r="J158"/>
  <c r="BK88"/>
  <c r="BK164"/>
  <c r="J112"/>
  <c i="6" r="J93"/>
  <c i="8" r="BK110"/>
  <c i="1" r="AS54"/>
  <c i="3" r="BK149"/>
  <c i="4" r="BK152"/>
  <c r="BK114"/>
  <c i="8" r="BK236"/>
  <c i="2" r="BK108"/>
  <c i="3" r="BK91"/>
  <c r="BK158"/>
  <c i="5" r="BK91"/>
  <c i="8" r="BK239"/>
  <c i="2" r="BK144"/>
  <c i="4" r="BK161"/>
  <c r="J93"/>
  <c r="BK101"/>
  <c i="8" r="BK127"/>
  <c i="2" r="J119"/>
  <c r="BK116"/>
  <c i="3" r="J210"/>
  <c r="J127"/>
  <c r="J107"/>
  <c r="J115"/>
  <c r="BK112"/>
  <c i="4" r="J169"/>
  <c r="BK136"/>
  <c i="6" r="BK121"/>
  <c r="BK105"/>
  <c r="BK124"/>
  <c i="8" r="J222"/>
  <c r="J216"/>
  <c i="2" r="J113"/>
  <c r="J95"/>
  <c i="3" r="J187"/>
  <c r="J168"/>
  <c r="J144"/>
  <c r="J118"/>
  <c r="BK88"/>
  <c i="4" r="BK86"/>
  <c i="8" r="J220"/>
  <c r="J110"/>
  <c i="3" r="BK89"/>
  <c r="J173"/>
  <c r="J205"/>
  <c r="J152"/>
  <c r="BK101"/>
  <c r="J141"/>
  <c i="4" r="J83"/>
  <c r="J152"/>
  <c i="5" r="BK101"/>
  <c i="8" r="J103"/>
  <c i="3" r="BK154"/>
  <c r="BK192"/>
  <c i="4" r="BK138"/>
  <c r="BK110"/>
  <c i="5" r="J96"/>
  <c i="8" r="J224"/>
  <c i="3" r="BK146"/>
  <c i="6" r="BK180"/>
  <c i="2" r="F33"/>
  <c r="J98"/>
  <c i="6" r="BK156"/>
  <c i="8" r="J130"/>
  <c i="2" r="J115"/>
  <c i="3" r="BK185"/>
  <c r="BK128"/>
  <c r="J203"/>
  <c r="J212"/>
  <c i="4" r="BK82"/>
  <c r="BK123"/>
  <c i="5" r="BK96"/>
  <c i="6" r="BK169"/>
  <c r="BK119"/>
  <c i="8" r="BK160"/>
  <c r="J149"/>
  <c i="2" r="BK121"/>
  <c r="J103"/>
  <c r="BK91"/>
  <c i="3" r="BK212"/>
  <c r="BK82"/>
  <c r="J110"/>
  <c r="J123"/>
  <c r="BK183"/>
  <c i="4" r="BK122"/>
  <c r="J87"/>
  <c i="5" r="J100"/>
  <c i="6" r="BK89"/>
  <c r="BK163"/>
  <c r="J178"/>
  <c i="7" r="J100"/>
  <c i="8" r="BK114"/>
  <c r="J205"/>
  <c i="3" r="J195"/>
  <c r="BK203"/>
  <c i="4" r="J165"/>
  <c i="6" r="BK143"/>
  <c i="7" r="J96"/>
  <c i="2" r="BK148"/>
  <c i="3" r="BK209"/>
  <c r="BK115"/>
  <c i="4" r="BK146"/>
  <c r="BK142"/>
  <c r="J164"/>
  <c i="5" r="J82"/>
  <c i="6" r="BK150"/>
  <c i="7" r="BK90"/>
  <c i="2" r="BK125"/>
  <c r="J150"/>
  <c i="3" r="J160"/>
  <c r="J142"/>
  <c r="J139"/>
  <c r="J170"/>
  <c r="J90"/>
  <c r="BK210"/>
  <c r="BK117"/>
  <c i="4" r="BK155"/>
  <c r="BK100"/>
  <c i="8" r="J97"/>
  <c i="2" r="J127"/>
  <c i="3" r="J109"/>
  <c r="BK102"/>
  <c r="BK181"/>
  <c i="4" r="J137"/>
  <c i="6" r="J163"/>
  <c i="8" r="BK134"/>
  <c i="2" r="J118"/>
  <c i="4" r="BK135"/>
  <c r="J150"/>
  <c r="BK153"/>
  <c i="2" r="BK124"/>
  <c r="J105"/>
  <c i="3" r="J108"/>
  <c r="BK150"/>
  <c r="BK90"/>
  <c r="J232"/>
  <c i="4" r="BK163"/>
  <c r="BK157"/>
  <c r="BK98"/>
  <c i="6" r="J91"/>
  <c r="BK161"/>
  <c i="7" r="J93"/>
  <c i="8" r="J112"/>
  <c i="2" r="BK130"/>
  <c r="J104"/>
  <c r="BK92"/>
  <c i="3" r="J209"/>
  <c r="BK83"/>
  <c r="BK169"/>
  <c r="BK144"/>
  <c r="BK173"/>
  <c i="4" r="J126"/>
  <c i="8" r="BK233"/>
  <c i="2" r="J141"/>
  <c r="J32"/>
  <c i="8" r="BK138"/>
  <c i="2" r="BK134"/>
  <c i="3" r="J138"/>
  <c i="4" r="J89"/>
  <c r="BK162"/>
  <c r="BK150"/>
  <c i="7" r="J119"/>
  <c i="8" r="J233"/>
  <c i="2" r="F32"/>
  <c i="4" r="J139"/>
  <c i="6" r="J184"/>
  <c i="3" r="J145"/>
  <c i="8" r="BK108"/>
  <c i="2" r="BK100"/>
  <c i="3" r="J147"/>
  <c r="J171"/>
  <c i="4" r="J105"/>
  <c i="6" r="J171"/>
  <c i="8" r="J176"/>
  <c i="2" r="BK126"/>
  <c r="J111"/>
  <c i="3" r="BK123"/>
  <c r="J102"/>
  <c r="BK131"/>
  <c r="J155"/>
  <c i="4" r="J84"/>
  <c r="J97"/>
  <c r="BK91"/>
  <c i="5" r="J93"/>
  <c i="6" r="BK91"/>
  <c r="J101"/>
  <c r="BK109"/>
  <c i="7" r="BK117"/>
  <c i="8" r="J164"/>
  <c r="J123"/>
  <c i="2" r="J128"/>
  <c r="BK137"/>
  <c r="J91"/>
  <c r="BK96"/>
  <c i="3" r="J231"/>
  <c r="BK120"/>
  <c r="J119"/>
  <c r="J181"/>
  <c r="J89"/>
  <c r="J169"/>
  <c r="J84"/>
  <c i="4" r="J163"/>
  <c r="J132"/>
  <c i="5" r="J107"/>
  <c i="4" r="BK129"/>
  <c i="5" r="J103"/>
  <c i="7" r="J90"/>
  <c i="2" r="BK97"/>
  <c i="3" r="J158"/>
  <c r="BK119"/>
  <c i="4" r="BK154"/>
  <c r="BK106"/>
  <c r="BK107"/>
  <c r="J154"/>
  <c i="5" r="BK102"/>
  <c i="6" r="J113"/>
  <c r="J124"/>
  <c r="J143"/>
  <c i="8" r="J242"/>
  <c r="J101"/>
  <c i="2" r="BK111"/>
  <c i="3" r="BK230"/>
  <c r="BK207"/>
  <c r="BK116"/>
  <c r="BK121"/>
  <c r="BK84"/>
  <c r="J183"/>
  <c r="BK143"/>
  <c r="J101"/>
  <c r="J111"/>
  <c r="BK99"/>
  <c r="BK171"/>
  <c i="4" r="BK169"/>
  <c r="BK113"/>
  <c r="J122"/>
  <c r="J107"/>
  <c r="J88"/>
  <c i="8" r="BK142"/>
  <c r="J214"/>
  <c i="2" r="J140"/>
  <c i="3" r="J88"/>
  <c r="J220"/>
  <c i="4" r="BK148"/>
  <c i="5" r="J102"/>
  <c i="6" r="BK132"/>
  <c i="8" r="J178"/>
  <c i="2" r="BK113"/>
  <c i="3" r="J229"/>
  <c i="4" r="J144"/>
  <c r="BK84"/>
  <c r="BK109"/>
  <c r="J99"/>
  <c i="8" r="J236"/>
  <c i="2" r="J126"/>
  <c r="BK131"/>
  <c r="BK98"/>
  <c i="3" r="BK193"/>
  <c r="BK124"/>
  <c r="J216"/>
  <c r="BK161"/>
  <c r="BK133"/>
  <c r="J104"/>
  <c i="4" r="BK149"/>
  <c r="J162"/>
  <c r="BK134"/>
  <c i="5" r="J84"/>
  <c i="6" r="J169"/>
  <c r="J121"/>
  <c r="BK171"/>
  <c i="7" r="BK102"/>
  <c i="8" r="BK214"/>
  <c r="BK119"/>
  <c i="2" r="J124"/>
  <c r="BK128"/>
  <c r="J152"/>
  <c r="BK112"/>
  <c i="3" r="J94"/>
  <c r="J213"/>
  <c r="J174"/>
  <c r="J121"/>
  <c r="BK227"/>
  <c r="J221"/>
  <c r="J163"/>
  <c i="4" r="J135"/>
  <c r="J157"/>
  <c i="5" r="BK93"/>
  <c i="8" r="J140"/>
  <c i="2" r="J109"/>
  <c i="3" r="J96"/>
  <c r="BK100"/>
  <c r="J201"/>
  <c r="J224"/>
  <c r="J198"/>
  <c r="J91"/>
  <c i="4" r="BK139"/>
  <c r="J90"/>
  <c r="J95"/>
  <c i="8" r="BK155"/>
  <c r="J226"/>
  <c i="2" r="J131"/>
  <c i="3" r="BK229"/>
  <c r="J199"/>
  <c r="BK217"/>
  <c i="4" r="BK166"/>
  <c r="J133"/>
  <c r="J146"/>
  <c r="J123"/>
  <c i="6" r="BK134"/>
  <c i="8" r="BK130"/>
  <c r="BK149"/>
  <c i="2" r="J116"/>
  <c r="J134"/>
  <c i="3" r="BK170"/>
  <c r="BK166"/>
  <c i="4" r="BK141"/>
  <c i="7" r="BK100"/>
  <c i="8" r="BK199"/>
  <c i="3" r="BK155"/>
  <c i="7" r="BK113"/>
  <c i="2" r="J135"/>
  <c i="3" r="BK233"/>
  <c r="J148"/>
  <c r="BK145"/>
  <c r="BK213"/>
  <c i="4" r="BK126"/>
  <c i="5" r="BK100"/>
  <c i="6" r="J89"/>
  <c i="3" r="BK198"/>
  <c r="BK228"/>
  <c r="BK104"/>
  <c i="4" r="J143"/>
  <c i="5" r="J99"/>
  <c i="6" r="J109"/>
  <c r="J186"/>
  <c i="8" r="J174"/>
  <c r="BK101"/>
  <c i="3" r="BK221"/>
  <c r="BK127"/>
  <c i="5" r="BK82"/>
  <c i="8" r="BK166"/>
  <c i="3" r="J125"/>
  <c r="BK177"/>
  <c i="4" r="J114"/>
  <c r="J161"/>
  <c r="BK117"/>
  <c i="6" r="J165"/>
  <c i="8" r="J127"/>
  <c i="3" r="BK125"/>
  <c r="J192"/>
  <c r="BK97"/>
  <c r="BK126"/>
  <c r="J218"/>
  <c r="J133"/>
  <c i="4" r="BK90"/>
  <c r="BK115"/>
  <c i="5" r="BK94"/>
  <c i="8" r="J108"/>
  <c i="2" r="BK99"/>
  <c i="3" r="BK218"/>
  <c r="J87"/>
  <c i="6" r="J107"/>
  <c i="7" r="BK93"/>
  <c i="8" r="J119"/>
  <c i="2" r="F34"/>
  <c i="5" r="J105"/>
  <c i="6" r="BK103"/>
  <c r="J132"/>
  <c r="J97"/>
  <c i="8" r="BK174"/>
  <c r="BK203"/>
  <c i="2" r="BK141"/>
  <c r="J99"/>
  <c i="3" r="BK138"/>
  <c r="BK174"/>
  <c r="BK220"/>
  <c r="BK122"/>
  <c r="J117"/>
  <c r="BK168"/>
  <c i="4" r="J170"/>
  <c r="J134"/>
  <c i="8" r="J132"/>
  <c i="2" r="J136"/>
  <c i="3" r="J112"/>
  <c r="J124"/>
  <c i="4" r="BK159"/>
  <c r="J166"/>
  <c r="J115"/>
  <c i="8" r="BK230"/>
  <c i="3" r="BK225"/>
  <c i="6" r="BK145"/>
  <c i="3" r="BK142"/>
  <c i="2" r="J132"/>
  <c i="3" r="J208"/>
  <c r="BK94"/>
  <c r="J233"/>
  <c i="4" r="J153"/>
  <c i="5" r="BK95"/>
  <c i="6" r="BK186"/>
  <c i="8" r="J180"/>
  <c r="J157"/>
  <c i="2" r="BK95"/>
  <c i="3" r="BK129"/>
  <c r="BK186"/>
  <c i="4" r="BK158"/>
  <c r="BK85"/>
  <c i="6" r="BK188"/>
  <c r="BK111"/>
  <c i="8" r="BK208"/>
  <c i="2" r="BK104"/>
  <c i="3" r="BK152"/>
  <c i="6" r="BK139"/>
  <c i="2" r="J100"/>
  <c i="4" r="BK112"/>
  <c r="J125"/>
  <c r="J101"/>
  <c i="6" r="J182"/>
  <c i="2" r="BK118"/>
  <c i="4" r="J110"/>
  <c r="J142"/>
  <c i="2" r="J94"/>
  <c i="3" r="BK196"/>
  <c r="J175"/>
  <c r="J153"/>
  <c i="4" r="BK102"/>
  <c i="5" r="J94"/>
  <c i="6" r="J180"/>
  <c r="J111"/>
  <c i="8" r="BK201"/>
  <c r="J239"/>
  <c i="2" r="J93"/>
  <c i="3" r="BK222"/>
  <c r="BK93"/>
  <c r="J225"/>
  <c i="4" r="BK165"/>
  <c r="BK89"/>
  <c i="8" r="BK157"/>
  <c i="3" r="J196"/>
  <c r="J122"/>
  <c r="J189"/>
  <c r="J219"/>
  <c r="J150"/>
  <c i="8" r="BK125"/>
  <c i="2" r="J129"/>
  <c i="3" r="J177"/>
  <c r="BK224"/>
  <c i="7" r="J113"/>
  <c i="2" r="J146"/>
  <c i="3" r="J227"/>
  <c r="BK107"/>
  <c r="BK92"/>
  <c i="4" r="J136"/>
  <c r="BK95"/>
  <c i="5" r="J106"/>
  <c i="6" r="J141"/>
  <c i="7" r="BK105"/>
  <c i="8" r="BK222"/>
  <c i="2" r="BK152"/>
  <c r="J108"/>
  <c i="3" r="BK165"/>
  <c r="BK108"/>
  <c r="BK132"/>
  <c r="BK148"/>
  <c i="4" r="BK105"/>
  <c i="5" r="J97"/>
  <c i="6" r="BK158"/>
  <c r="J139"/>
  <c i="7" r="J105"/>
  <c i="8" r="BK162"/>
  <c r="BK97"/>
  <c i="3" r="J140"/>
  <c i="4" r="J85"/>
  <c i="8" r="J160"/>
  <c i="3" r="J161"/>
  <c i="4" r="BK92"/>
  <c r="J91"/>
  <c r="J98"/>
  <c i="6" r="J145"/>
  <c i="2" r="BK146"/>
  <c r="BK94"/>
  <c i="3" r="BK113"/>
  <c r="J99"/>
  <c r="J167"/>
  <c i="4" r="BK133"/>
  <c i="8" r="J162"/>
  <c i="4" r="J129"/>
  <c i="5" r="BK99"/>
  <c i="6" r="BK192"/>
  <c i="7" r="BK115"/>
  <c i="2" r="BK132"/>
  <c r="BK122"/>
  <c i="3" r="J186"/>
  <c r="BK208"/>
  <c r="J223"/>
  <c r="BK147"/>
  <c i="4" r="BK168"/>
  <c i="5" r="BK104"/>
  <c i="8" r="BK103"/>
  <c i="3" r="BK134"/>
  <c r="BK205"/>
  <c r="J215"/>
  <c i="4" r="J149"/>
  <c i="5" r="J91"/>
  <c i="8" r="J114"/>
  <c i="2" r="BK101"/>
  <c i="3" r="BK136"/>
  <c i="4" r="BK104"/>
  <c r="J124"/>
  <c i="2" r="J137"/>
  <c i="3" r="BK110"/>
  <c i="4" r="BK99"/>
  <c i="2" r="BK127"/>
  <c i="4" r="J148"/>
  <c i="6" r="J158"/>
  <c i="8" l="1" r="R228"/>
  <c i="6" r="P168"/>
  <c r="P167"/>
  <c i="7" r="R110"/>
  <c r="R109"/>
  <c i="2" r="BK102"/>
  <c r="J102"/>
  <c r="J58"/>
  <c r="R117"/>
  <c i="4" r="P81"/>
  <c r="P80"/>
  <c i="1" r="AU57"/>
  <c i="6" r="BK88"/>
  <c r="J88"/>
  <c r="J61"/>
  <c r="BK168"/>
  <c r="J168"/>
  <c r="J65"/>
  <c i="2" r="T107"/>
  <c r="T120"/>
  <c i="5" r="P81"/>
  <c r="P80"/>
  <c i="1" r="AU58"/>
  <c i="6" r="BK160"/>
  <c r="J160"/>
  <c r="J62"/>
  <c i="7" r="R86"/>
  <c r="R85"/>
  <c r="T99"/>
  <c i="2" r="R120"/>
  <c i="7" r="P110"/>
  <c r="P109"/>
  <c i="2" r="P107"/>
  <c r="R114"/>
  <c r="R133"/>
  <c r="T90"/>
  <c r="P117"/>
  <c i="5" r="T81"/>
  <c r="T80"/>
  <c i="6" r="R88"/>
  <c r="P160"/>
  <c r="T160"/>
  <c i="4" r="T81"/>
  <c r="T80"/>
  <c i="7" r="P86"/>
  <c r="P85"/>
  <c r="R99"/>
  <c i="2" r="BK117"/>
  <c r="J117"/>
  <c r="J62"/>
  <c i="7" r="BK99"/>
  <c r="J99"/>
  <c r="J62"/>
  <c i="2" r="BK107"/>
  <c r="J107"/>
  <c r="J60"/>
  <c r="T114"/>
  <c r="BK133"/>
  <c r="J133"/>
  <c r="J64"/>
  <c i="5" r="R81"/>
  <c r="R80"/>
  <c i="6" r="T168"/>
  <c r="T167"/>
  <c i="7" r="T86"/>
  <c r="T85"/>
  <c r="BK110"/>
  <c r="BK109"/>
  <c r="J109"/>
  <c r="J63"/>
  <c i="2" r="P102"/>
  <c i="4" r="BK81"/>
  <c r="J81"/>
  <c r="J60"/>
  <c i="6" r="R168"/>
  <c r="R167"/>
  <c i="2" r="P90"/>
  <c r="P89"/>
  <c r="P133"/>
  <c r="R90"/>
  <c r="BK114"/>
  <c r="J114"/>
  <c r="J61"/>
  <c r="P120"/>
  <c i="3" r="P81"/>
  <c r="P80"/>
  <c i="1" r="AU56"/>
  <c i="4" r="R81"/>
  <c r="R80"/>
  <c i="6" r="T88"/>
  <c r="T87"/>
  <c r="T86"/>
  <c i="7" r="BK86"/>
  <c r="BK85"/>
  <c r="T110"/>
  <c r="T109"/>
  <c i="8" r="P96"/>
  <c r="BK129"/>
  <c r="J129"/>
  <c r="J62"/>
  <c r="T129"/>
  <c r="R137"/>
  <c r="R154"/>
  <c i="2" r="R102"/>
  <c r="P114"/>
  <c r="T133"/>
  <c i="8" r="R96"/>
  <c r="R95"/>
  <c r="BK137"/>
  <c r="J137"/>
  <c r="J64"/>
  <c r="BK148"/>
  <c r="J148"/>
  <c r="J65"/>
  <c r="BK159"/>
  <c r="J159"/>
  <c r="J67"/>
  <c r="T159"/>
  <c r="T207"/>
  <c i="2" r="BK90"/>
  <c r="J90"/>
  <c r="J57"/>
  <c r="R107"/>
  <c r="R106"/>
  <c r="BK120"/>
  <c r="J120"/>
  <c r="J63"/>
  <c i="3" r="BK81"/>
  <c r="BK80"/>
  <c r="J80"/>
  <c i="8" r="T96"/>
  <c r="T95"/>
  <c r="P129"/>
  <c r="R129"/>
  <c r="P137"/>
  <c r="T137"/>
  <c r="P148"/>
  <c r="R148"/>
  <c r="T148"/>
  <c r="BK154"/>
  <c r="J154"/>
  <c r="J66"/>
  <c r="P154"/>
  <c r="T154"/>
  <c r="P159"/>
  <c r="R159"/>
  <c r="BK207"/>
  <c r="J207"/>
  <c r="J68"/>
  <c r="P207"/>
  <c r="R207"/>
  <c i="3" r="R81"/>
  <c r="R80"/>
  <c i="6" r="P88"/>
  <c r="P87"/>
  <c r="P86"/>
  <c i="1" r="AU59"/>
  <c i="6" r="R160"/>
  <c i="7" r="P99"/>
  <c i="2" r="T102"/>
  <c r="T117"/>
  <c i="3" r="T81"/>
  <c r="T80"/>
  <c i="5" r="BK81"/>
  <c r="BK80"/>
  <c r="J80"/>
  <c r="J59"/>
  <c i="8" r="BK96"/>
  <c r="J96"/>
  <c r="J61"/>
  <c i="2" r="BK149"/>
  <c r="J149"/>
  <c r="J69"/>
  <c i="6" r="BK164"/>
  <c r="J164"/>
  <c r="J63"/>
  <c i="2" r="BK145"/>
  <c r="J145"/>
  <c r="J67"/>
  <c r="BK151"/>
  <c r="J151"/>
  <c r="J70"/>
  <c i="6" r="BK191"/>
  <c r="J191"/>
  <c r="J66"/>
  <c i="2" r="BK143"/>
  <c r="J143"/>
  <c r="J66"/>
  <c r="BK147"/>
  <c r="J147"/>
  <c r="J68"/>
  <c i="8" r="BK241"/>
  <c r="J241"/>
  <c r="J74"/>
  <c r="BK229"/>
  <c r="BK232"/>
  <c r="J232"/>
  <c r="J71"/>
  <c r="BK235"/>
  <c r="J235"/>
  <c r="J72"/>
  <c r="BK238"/>
  <c r="J238"/>
  <c r="J73"/>
  <c r="F91"/>
  <c r="BG142"/>
  <c r="BG146"/>
  <c i="7" r="J85"/>
  <c r="J60"/>
  <c r="J86"/>
  <c r="J61"/>
  <c r="J110"/>
  <c r="J64"/>
  <c i="8" r="F90"/>
  <c r="BG144"/>
  <c r="BG166"/>
  <c r="BG176"/>
  <c r="BG201"/>
  <c r="BG214"/>
  <c r="J55"/>
  <c r="BG157"/>
  <c r="BG226"/>
  <c r="BG112"/>
  <c r="BG125"/>
  <c r="BG162"/>
  <c r="BG103"/>
  <c r="BG174"/>
  <c r="J52"/>
  <c r="BG160"/>
  <c r="BG205"/>
  <c r="BG114"/>
  <c r="BG132"/>
  <c r="BG233"/>
  <c r="E48"/>
  <c r="BG108"/>
  <c r="BG134"/>
  <c r="BG153"/>
  <c r="BG97"/>
  <c r="BG119"/>
  <c r="BG164"/>
  <c r="BG199"/>
  <c r="BG216"/>
  <c r="BG224"/>
  <c r="BG230"/>
  <c r="BG130"/>
  <c r="BG180"/>
  <c r="BG236"/>
  <c r="BG110"/>
  <c r="BG127"/>
  <c r="BG140"/>
  <c r="BG178"/>
  <c r="BG203"/>
  <c r="BG222"/>
  <c r="BG239"/>
  <c r="BG242"/>
  <c r="BG101"/>
  <c r="BG123"/>
  <c r="BG155"/>
  <c r="BG208"/>
  <c r="BG138"/>
  <c r="BG149"/>
  <c r="BG220"/>
  <c i="6" r="BK87"/>
  <c i="7" r="J52"/>
  <c r="F55"/>
  <c r="E74"/>
  <c r="BE87"/>
  <c r="BE105"/>
  <c i="6" r="BK167"/>
  <c r="J167"/>
  <c r="J64"/>
  <c i="7" r="BE90"/>
  <c r="BE93"/>
  <c r="BE96"/>
  <c r="BE111"/>
  <c r="BE113"/>
  <c r="BE115"/>
  <c r="BE117"/>
  <c r="BE119"/>
  <c r="BE100"/>
  <c r="BE102"/>
  <c i="6" r="BE119"/>
  <c r="BE124"/>
  <c r="BE139"/>
  <c r="BE145"/>
  <c i="5" r="J81"/>
  <c r="J60"/>
  <c i="6" r="BE97"/>
  <c r="BE105"/>
  <c r="BE186"/>
  <c r="BE113"/>
  <c r="BE132"/>
  <c r="BE143"/>
  <c r="BE165"/>
  <c r="BE169"/>
  <c r="BE141"/>
  <c r="BE192"/>
  <c r="BE103"/>
  <c r="BE109"/>
  <c r="F83"/>
  <c r="BE134"/>
  <c r="BE182"/>
  <c r="E76"/>
  <c r="BE99"/>
  <c r="BE180"/>
  <c r="J80"/>
  <c r="BE93"/>
  <c r="BE163"/>
  <c r="BE171"/>
  <c r="BE184"/>
  <c r="BE122"/>
  <c r="BE188"/>
  <c r="BE89"/>
  <c r="BE107"/>
  <c r="BE178"/>
  <c r="BE156"/>
  <c r="BE150"/>
  <c r="BE158"/>
  <c r="BE161"/>
  <c r="BE91"/>
  <c r="BE121"/>
  <c r="BE95"/>
  <c r="BE101"/>
  <c r="BE111"/>
  <c i="4" r="BK80"/>
  <c r="J80"/>
  <c i="5" r="E48"/>
  <c r="J52"/>
  <c r="BE98"/>
  <c r="F55"/>
  <c r="BE100"/>
  <c r="BE91"/>
  <c r="BE93"/>
  <c r="BE102"/>
  <c r="BE92"/>
  <c r="BE106"/>
  <c r="BE82"/>
  <c r="BE84"/>
  <c r="BE95"/>
  <c r="BE96"/>
  <c r="BE99"/>
  <c r="BE101"/>
  <c r="BE103"/>
  <c r="BE104"/>
  <c r="BE107"/>
  <c r="BE94"/>
  <c r="BE97"/>
  <c r="BE105"/>
  <c i="4" r="BE83"/>
  <c r="BE88"/>
  <c r="BE89"/>
  <c r="BE113"/>
  <c r="BE122"/>
  <c r="BE137"/>
  <c r="BE139"/>
  <c r="BE142"/>
  <c i="3" r="J59"/>
  <c r="J81"/>
  <c r="J60"/>
  <c i="4" r="BE166"/>
  <c r="BE97"/>
  <c r="BE107"/>
  <c r="BE109"/>
  <c r="F77"/>
  <c r="BE84"/>
  <c r="BE128"/>
  <c r="BE132"/>
  <c r="E70"/>
  <c r="BE92"/>
  <c r="BE102"/>
  <c r="BE114"/>
  <c r="BE141"/>
  <c r="BE98"/>
  <c r="BE110"/>
  <c r="BE115"/>
  <c r="BE126"/>
  <c r="BE135"/>
  <c r="BE138"/>
  <c r="BE155"/>
  <c r="BE161"/>
  <c r="BE163"/>
  <c r="BE85"/>
  <c r="BE87"/>
  <c r="BE90"/>
  <c r="BE95"/>
  <c r="BE100"/>
  <c r="BE104"/>
  <c r="BE123"/>
  <c r="BE148"/>
  <c r="BE156"/>
  <c r="BE164"/>
  <c r="BE167"/>
  <c r="BE170"/>
  <c r="BE86"/>
  <c r="BE93"/>
  <c r="BE112"/>
  <c r="BE131"/>
  <c r="BE145"/>
  <c r="BE154"/>
  <c r="BE165"/>
  <c r="BE99"/>
  <c r="BE117"/>
  <c r="BE152"/>
  <c r="BE146"/>
  <c r="BE149"/>
  <c r="BE153"/>
  <c r="BE158"/>
  <c r="J74"/>
  <c r="BE82"/>
  <c r="BE105"/>
  <c r="BE108"/>
  <c r="BE124"/>
  <c r="BE134"/>
  <c r="BE136"/>
  <c r="BE144"/>
  <c r="BE101"/>
  <c r="BE150"/>
  <c r="BE125"/>
  <c r="BE129"/>
  <c r="BE91"/>
  <c r="BE96"/>
  <c r="BE106"/>
  <c r="BE133"/>
  <c r="BE143"/>
  <c r="BE157"/>
  <c r="BE159"/>
  <c r="BE162"/>
  <c r="BE168"/>
  <c r="BE169"/>
  <c i="3" r="BE102"/>
  <c r="BE107"/>
  <c r="BE108"/>
  <c r="BE111"/>
  <c r="BE113"/>
  <c r="BE121"/>
  <c r="BE122"/>
  <c r="BE136"/>
  <c r="BE140"/>
  <c r="BE142"/>
  <c r="BE150"/>
  <c r="BE151"/>
  <c r="BE153"/>
  <c r="BE160"/>
  <c r="BE167"/>
  <c r="BE169"/>
  <c r="BE171"/>
  <c r="BE174"/>
  <c r="BE175"/>
  <c r="BE177"/>
  <c r="BE183"/>
  <c r="BE187"/>
  <c r="BE196"/>
  <c r="BE205"/>
  <c r="BE207"/>
  <c r="BE213"/>
  <c r="BE95"/>
  <c r="BE101"/>
  <c r="BE109"/>
  <c r="BE123"/>
  <c r="BE82"/>
  <c r="BE104"/>
  <c r="BE106"/>
  <c r="BE216"/>
  <c r="BE226"/>
  <c r="F55"/>
  <c r="BE116"/>
  <c r="BE145"/>
  <c r="BE147"/>
  <c r="BE191"/>
  <c r="BE195"/>
  <c r="BE232"/>
  <c r="BE83"/>
  <c r="BE86"/>
  <c r="BE92"/>
  <c r="BE138"/>
  <c r="BE148"/>
  <c r="BE173"/>
  <c r="BE201"/>
  <c r="BE208"/>
  <c r="BE210"/>
  <c r="BE228"/>
  <c r="BE230"/>
  <c r="BE84"/>
  <c r="BE110"/>
  <c r="BE118"/>
  <c r="BE120"/>
  <c r="BE128"/>
  <c r="BE227"/>
  <c r="J52"/>
  <c r="BE94"/>
  <c r="BE163"/>
  <c r="BE166"/>
  <c r="BE193"/>
  <c r="BE198"/>
  <c r="BE223"/>
  <c r="BE225"/>
  <c r="BE229"/>
  <c r="BE231"/>
  <c r="BE119"/>
  <c r="BE129"/>
  <c r="BE165"/>
  <c r="BE179"/>
  <c r="BE185"/>
  <c r="BE218"/>
  <c r="BE220"/>
  <c r="BE221"/>
  <c r="BE222"/>
  <c r="BE224"/>
  <c r="BE217"/>
  <c r="BE233"/>
  <c r="BE93"/>
  <c r="BE115"/>
  <c r="BE130"/>
  <c r="BE132"/>
  <c r="BE141"/>
  <c r="BE186"/>
  <c r="BE189"/>
  <c r="BE199"/>
  <c r="BE209"/>
  <c r="BE87"/>
  <c r="BE155"/>
  <c r="BE157"/>
  <c r="BE158"/>
  <c r="BE168"/>
  <c r="BE170"/>
  <c r="BE203"/>
  <c r="BE212"/>
  <c r="BE215"/>
  <c r="BE219"/>
  <c i="2" r="BK106"/>
  <c r="J106"/>
  <c r="J59"/>
  <c i="3" r="E48"/>
  <c r="BE88"/>
  <c r="BE89"/>
  <c r="BE96"/>
  <c r="BE97"/>
  <c r="BE100"/>
  <c r="BE112"/>
  <c r="BE117"/>
  <c r="BE124"/>
  <c r="BE125"/>
  <c r="BE131"/>
  <c r="BE133"/>
  <c r="BE146"/>
  <c r="BE154"/>
  <c r="BE161"/>
  <c r="BE172"/>
  <c r="BE181"/>
  <c r="BE192"/>
  <c r="BE234"/>
  <c r="BE90"/>
  <c r="BE91"/>
  <c r="BE99"/>
  <c r="BE114"/>
  <c r="BE126"/>
  <c r="BE127"/>
  <c r="BE134"/>
  <c r="BE135"/>
  <c r="BE137"/>
  <c r="BE139"/>
  <c r="BE143"/>
  <c r="BE144"/>
  <c r="BE149"/>
  <c r="BE152"/>
  <c i="2" r="F85"/>
  <c r="BE93"/>
  <c r="BE94"/>
  <c r="BE97"/>
  <c r="BE101"/>
  <c r="BE103"/>
  <c r="BE108"/>
  <c r="BE111"/>
  <c r="BE116"/>
  <c r="BE122"/>
  <c r="BE134"/>
  <c r="BE136"/>
  <c r="BE139"/>
  <c r="BE144"/>
  <c r="BE91"/>
  <c r="BE112"/>
  <c r="BE141"/>
  <c r="J48"/>
  <c r="BE96"/>
  <c r="BE100"/>
  <c r="BE140"/>
  <c i="1" r="AW55"/>
  <c i="2" r="BE150"/>
  <c i="1" r="BA55"/>
  <c i="2" r="BE92"/>
  <c r="BE95"/>
  <c r="BE99"/>
  <c r="BE113"/>
  <c r="BE121"/>
  <c r="BE126"/>
  <c r="BE129"/>
  <c r="BE131"/>
  <c r="BE132"/>
  <c r="BE152"/>
  <c r="BE148"/>
  <c i="1" r="BB55"/>
  <c i="2" r="BE98"/>
  <c r="BE104"/>
  <c r="BE105"/>
  <c r="BE109"/>
  <c r="BE115"/>
  <c r="BE118"/>
  <c r="BE119"/>
  <c r="BE123"/>
  <c r="BE124"/>
  <c r="BE125"/>
  <c r="BE127"/>
  <c r="BE128"/>
  <c r="BE130"/>
  <c r="BE135"/>
  <c r="BE137"/>
  <c i="1" r="BC55"/>
  <c i="2" r="BE146"/>
  <c i="1" r="BD55"/>
  <c i="7" r="F34"/>
  <c i="1" r="BA60"/>
  <c i="4" r="J34"/>
  <c i="1" r="AW57"/>
  <c i="4" r="F34"/>
  <c i="1" r="BA57"/>
  <c i="4" r="J30"/>
  <c i="8" r="F33"/>
  <c i="1" r="AZ61"/>
  <c i="6" r="F34"/>
  <c i="1" r="BA59"/>
  <c i="6" r="F36"/>
  <c i="1" r="BC59"/>
  <c i="8" r="J34"/>
  <c i="1" r="AW61"/>
  <c i="3" r="J30"/>
  <c i="6" r="J34"/>
  <c i="1" r="AW59"/>
  <c i="4" r="F36"/>
  <c i="1" r="BC57"/>
  <c i="8" r="F37"/>
  <c i="1" r="BD61"/>
  <c i="3" r="F34"/>
  <c i="1" r="BA56"/>
  <c i="4" r="F37"/>
  <c i="1" r="BD57"/>
  <c i="7" r="F36"/>
  <c i="1" r="BC60"/>
  <c i="7" r="J34"/>
  <c i="1" r="AW60"/>
  <c i="5" r="J30"/>
  <c i="6" r="F37"/>
  <c i="1" r="BD59"/>
  <c i="5" r="F35"/>
  <c i="1" r="BB58"/>
  <c i="3" r="F35"/>
  <c i="1" r="BB56"/>
  <c i="4" r="F35"/>
  <c i="1" r="BB57"/>
  <c i="5" r="F37"/>
  <c i="1" r="BD58"/>
  <c i="3" r="J34"/>
  <c i="1" r="AW56"/>
  <c i="8" r="F34"/>
  <c i="1" r="BA61"/>
  <c i="5" r="F34"/>
  <c i="1" r="BA58"/>
  <c i="5" r="F36"/>
  <c i="1" r="BC58"/>
  <c i="3" r="F36"/>
  <c i="1" r="BC56"/>
  <c i="5" r="J34"/>
  <c i="1" r="AW58"/>
  <c i="6" r="F35"/>
  <c i="1" r="BB59"/>
  <c i="8" r="F36"/>
  <c i="1" r="BC61"/>
  <c i="3" r="F37"/>
  <c i="1" r="BD56"/>
  <c i="7" r="F35"/>
  <c i="1" r="BB60"/>
  <c i="7" r="F37"/>
  <c i="1" r="BD60"/>
  <c i="8" r="J33"/>
  <c i="1" r="AV61"/>
  <c i="8" l="1" r="BK228"/>
  <c r="J228"/>
  <c r="J69"/>
  <c i="7" r="BK84"/>
  <c r="J84"/>
  <c r="J59"/>
  <c i="2" r="R89"/>
  <c r="R88"/>
  <c i="7" r="P84"/>
  <c i="1" r="AU60"/>
  <c i="6" r="R87"/>
  <c r="R86"/>
  <c i="2" r="T89"/>
  <c i="7" r="R84"/>
  <c i="8" r="P95"/>
  <c r="P136"/>
  <c i="2" r="T106"/>
  <c i="8" r="T136"/>
  <c r="T94"/>
  <c r="R136"/>
  <c r="R94"/>
  <c i="7" r="T84"/>
  <c i="2" r="P106"/>
  <c r="P88"/>
  <c i="1" r="AU55"/>
  <c r="AG56"/>
  <c i="2" r="BK142"/>
  <c r="J142"/>
  <c r="J65"/>
  <c r="BK89"/>
  <c r="J89"/>
  <c r="J56"/>
  <c i="8" r="BK136"/>
  <c r="J136"/>
  <c r="J63"/>
  <c r="J229"/>
  <c r="J70"/>
  <c r="BK95"/>
  <c r="J95"/>
  <c r="J60"/>
  <c i="6" r="BK86"/>
  <c r="J86"/>
  <c r="J87"/>
  <c r="J60"/>
  <c i="1" r="AG58"/>
  <c r="AG57"/>
  <c i="4" r="J59"/>
  <c i="2" r="BK88"/>
  <c r="J88"/>
  <c i="1" r="AT61"/>
  <c i="4" r="J33"/>
  <c i="1" r="AV57"/>
  <c r="AT57"/>
  <c r="AN57"/>
  <c i="2" r="F31"/>
  <c i="1" r="AZ55"/>
  <c i="4" r="F33"/>
  <c i="1" r="AZ57"/>
  <c i="3" r="F33"/>
  <c i="1" r="AZ56"/>
  <c i="6" r="J33"/>
  <c i="1" r="AV59"/>
  <c r="AT59"/>
  <c i="6" r="J30"/>
  <c i="1" r="AG59"/>
  <c r="BC54"/>
  <c r="AY54"/>
  <c i="7" r="J33"/>
  <c i="1" r="AV60"/>
  <c r="AT60"/>
  <c i="7" r="F33"/>
  <c i="1" r="AZ60"/>
  <c i="6" r="F33"/>
  <c i="1" r="AZ59"/>
  <c i="3" r="J33"/>
  <c i="1" r="AV56"/>
  <c r="AT56"/>
  <c r="AN56"/>
  <c r="BA54"/>
  <c r="AW54"/>
  <c r="AK30"/>
  <c i="5" r="F33"/>
  <c i="1" r="AZ58"/>
  <c i="8" r="F35"/>
  <c i="1" r="BB61"/>
  <c r="BB54"/>
  <c r="AX54"/>
  <c i="5" r="J33"/>
  <c i="1" r="AV58"/>
  <c r="AT58"/>
  <c r="AN58"/>
  <c i="2" r="J31"/>
  <c i="1" r="AV55"/>
  <c r="AT55"/>
  <c r="BD54"/>
  <c r="W33"/>
  <c i="2" r="J28"/>
  <c i="1" r="AG55"/>
  <c i="2" l="1" r="T88"/>
  <c i="8" r="P94"/>
  <c i="1" r="AU61"/>
  <c i="8" r="BK94"/>
  <c r="J94"/>
  <c r="J59"/>
  <c i="1" r="AN59"/>
  <c i="6" r="J59"/>
  <c r="J39"/>
  <c i="5" r="J39"/>
  <c i="4" r="J39"/>
  <c i="1" r="AN55"/>
  <c i="3" r="J39"/>
  <c i="2" r="J55"/>
  <c r="J37"/>
  <c i="7" r="J30"/>
  <c i="1" r="AG60"/>
  <c r="W30"/>
  <c r="W32"/>
  <c r="AU54"/>
  <c r="AZ54"/>
  <c r="AV54"/>
  <c r="AK29"/>
  <c r="W31"/>
  <c i="7" l="1" r="J39"/>
  <c i="1" r="AN60"/>
  <c r="W29"/>
  <c r="AT54"/>
  <c i="8" r="J30"/>
  <c i="1" r="AG61"/>
  <c r="AG54"/>
  <c r="AK26"/>
  <c r="AK35"/>
  <c i="8" l="1" r="J39"/>
  <c i="1" r="AN54"/>
  <c r="AN61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<sst xmlns="http://schemas.openxmlformats.org/spreadsheetml/2006/main">
  <si>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</si>
  <si>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</si>
  <si>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</si>
  <si>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</si>
  <si>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</si>
  <si>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{b4c493ff-f243-471b-b335-7461d1dc16fb}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</si>
  <si>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</si>
  <si>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</si>
  <si>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</si>
  <si>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</si>
  <si>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</si>
  <si>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</si>
  <si>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</si>
  <si>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</si>
  <si>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2021-4510-06/RDS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</si>
  <si>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</si>
  <si>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</si>
  <si>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rozvodny NN v TS- KV Horní nádraží_2023</t>
  </si>
  <si>
    <t>KSO:</t>
  </si>
  <si>
    <t/>
  </si>
  <si>
    <t>CC-CZ:</t>
  </si>
  <si>
    <t>Místo:</t>
  </si>
  <si>
    <t xml:space="preserve"> </t>
  </si>
  <si>
    <t>Datum:</t>
  </si>
  <si>
    <t>9. 5. 2023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</si>
  <si>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</si>
  <si>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</si>
  <si>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</si>
  <si>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</si>
  <si>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</si>
  <si>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</si>
  <si>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</si>
  <si>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</si>
  <si>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</si>
  <si>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</si>
  <si>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</si>
  <si>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</si>
  <si>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</si>
  <si>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</si>
  <si>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</si>
  <si>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</si>
  <si>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</si>
  <si>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</si>
  <si>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</si>
  <si>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</si>
  <si>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</si>
  <si>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</si>
  <si>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</si>
  <si>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</si>
  <si>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</si>
  <si>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</si>
  <si>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</si>
  <si>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</si>
  <si>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</si>
  <si>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</si>
  <si>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</si>
  <si>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</si>
  <si>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</si>
  <si>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</si>
  <si>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</si>
  <si>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</si>
  <si>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</si>
  <si>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</si>
  <si>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</si>
  <si>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</si>
  <si>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</si>
  <si>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</si>
  <si>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</si>
  <si>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</si>
  <si>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</si>
  <si>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</si>
  <si>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</si>
  <si>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</si>
  <si>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</si>
  <si>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</si>
  <si>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01</t>
  </si>
  <si>
    <t>RH-NN (databáze ÚOŽI)</t>
  </si>
  <si>
    <t>{fb67d385-1ebc-4698-b4c2-4467b41197af}</t>
  </si>
  <si>
    <t>2</t>
  </si>
  <si>
    <t>02</t>
  </si>
  <si>
    <t>připojení RH a vnitřní elektroinstalace (databáze ÚOŽI)</t>
  </si>
  <si>
    <t>{fd278cf7-b277-40e1-bce5-6bd6e327d401}</t>
  </si>
  <si>
    <t>03</t>
  </si>
  <si>
    <t>vnější uzemnění (databáze ÚOŽI)</t>
  </si>
  <si>
    <t>{69fb8167-d2a5-424e-8c8e-050eba60163e}</t>
  </si>
  <si>
    <t>04</t>
  </si>
  <si>
    <t>zemní a pomocné práce (databáze ÚRS)</t>
  </si>
  <si>
    <t>{9a85f0a5-4479-4a41-906c-5206ae11db63}</t>
  </si>
  <si>
    <t>05</t>
  </si>
  <si>
    <t>VRN (databáze ÚRS)</t>
  </si>
  <si>
    <t>{d8a2ed9c-7f9b-4408-8ec6-044202278c05}</t>
  </si>
  <si>
    <t>06 -2021-4510-06/RDS</t>
  </si>
  <si>
    <t>Karlovy Vary trafostanice h.n. - malování vniřních i venkovních zdí, oprava podlahy</t>
  </si>
  <si>
    <t>{c653169a-506b-41ee-ae04-d5c02f0204d4}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</si>
  <si>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</si>
  <si>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</si>
  <si>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</si>
  <si>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</si>
  <si>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</si>
  <si>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</si>
  <si>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</si>
  <si>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</si>
  <si>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</si>
  <si>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</si>
  <si>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</si>
  <si>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</si>
  <si>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</si>
  <si>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</si>
  <si>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</si>
  <si>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</si>
  <si>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</si>
  <si>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</si>
  <si>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</si>
  <si>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</si>
  <si>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</si>
  <si>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</si>
  <si>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</si>
  <si>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</si>
  <si>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</si>
  <si>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</si>
  <si>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</si>
  <si>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</si>
  <si>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</si>
  <si>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</si>
  <si>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</si>
  <si>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</si>
  <si>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</si>
  <si>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</si>
  <si>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</si>
  <si>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</si>
  <si>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</si>
  <si>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</si>
  <si>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</si>
  <si>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611311131</t>
  </si>
  <si>
    <t>Potažení vnitřních rovných stropů vápenným štukem tloušťky do 3 mm</t>
  </si>
  <si>
    <t>m2</t>
  </si>
  <si>
    <t>4</t>
  </si>
  <si>
    <t>-1852012002</t>
  </si>
  <si>
    <t>611315111</t>
  </si>
  <si>
    <t>Vápenná hladká omítka rýh ve stropech šířky do 150 mm</t>
  </si>
  <si>
    <t>-1553216425</t>
  </si>
  <si>
    <t>3</t>
  </si>
  <si>
    <t>612311131</t>
  </si>
  <si>
    <t>Potažení vnitřních stěn vápenným štukem tloušťky do 3 mm</t>
  </si>
  <si>
    <t>664914208</t>
  </si>
  <si>
    <t>612315111</t>
  </si>
  <si>
    <t>Vápenná hladká omítka rýh ve stěnách šířky do 150 mm</t>
  </si>
  <si>
    <t>-1600869964</t>
  </si>
  <si>
    <t>5</t>
  </si>
  <si>
    <t>619991011</t>
  </si>
  <si>
    <t>Obalení konstrukcí a prvků fólií přilepenou lepící páskou</t>
  </si>
  <si>
    <t>-1911188379</t>
  </si>
  <si>
    <t>619991021</t>
  </si>
  <si>
    <t>Oblepení rámů a keramických soklů lepící páskou</t>
  </si>
  <si>
    <t>m</t>
  </si>
  <si>
    <t>-719651875</t>
  </si>
  <si>
    <t>7</t>
  </si>
  <si>
    <t>619995001</t>
  </si>
  <si>
    <t>Začištění omítek kolem oken, dveří, podlah nebo obkladů</t>
  </si>
  <si>
    <t>1597259672</t>
  </si>
  <si>
    <t>8</t>
  </si>
  <si>
    <t>622135000</t>
  </si>
  <si>
    <t>Vyrovnání podkladu vnějších stěn maltou vápennou tl do 10 mm</t>
  </si>
  <si>
    <t>816178306</t>
  </si>
  <si>
    <t>9</t>
  </si>
  <si>
    <t>622142001</t>
  </si>
  <si>
    <t>Potažení vnějších stěn sklovláknitým pletivem vtlačeným do tenkovrstvé hmoty</t>
  </si>
  <si>
    <t>-996522627</t>
  </si>
  <si>
    <t>10</t>
  </si>
  <si>
    <t>622325259</t>
  </si>
  <si>
    <t>Oprava vnější vápenné omítky s celoplošným přeštukováním členitosti 1 v rozsahu do 100%</t>
  </si>
  <si>
    <t>-1298844407</t>
  </si>
  <si>
    <t>11</t>
  </si>
  <si>
    <t>628613611</t>
  </si>
  <si>
    <t>Žárové zinkování ponorem dílů ocelových konstrukcí mostů hmotnosti do 100 kg</t>
  </si>
  <si>
    <t>kg</t>
  </si>
  <si>
    <t>1636932058</t>
  </si>
  <si>
    <t>Ostatní konstrukce a práce, bourání</t>
  </si>
  <si>
    <t>12</t>
  </si>
  <si>
    <t>946111114</t>
  </si>
  <si>
    <t>Montáž pojízdných věží trubkových/dílcových š do 0,9 m dl do 3,2 m v do 4,5 m</t>
  </si>
  <si>
    <t>kus</t>
  </si>
  <si>
    <t>-689094772</t>
  </si>
  <si>
    <t>13</t>
  </si>
  <si>
    <t>946111214</t>
  </si>
  <si>
    <t>Příplatek k pojízdným věžím š do 0,9 m dl do 3,2 m v do 4,5 m za první a ZKD den použití</t>
  </si>
  <si>
    <t>1557308076</t>
  </si>
  <si>
    <t>14</t>
  </si>
  <si>
    <t>946111814</t>
  </si>
  <si>
    <t>Demontáž pojízdných věží trubkových/dílcových š do 0,9 m dl do 3,2 m v do 4,5 m</t>
  </si>
  <si>
    <t>-771555933</t>
  </si>
  <si>
    <t>PSV</t>
  </si>
  <si>
    <t>Práce a dodávky PSV</t>
  </si>
  <si>
    <t>767</t>
  </si>
  <si>
    <t>Konstrukce zámečnické</t>
  </si>
  <si>
    <t>767640221</t>
  </si>
  <si>
    <t>Montáž dveří ocelových vchodových dvoukřídlových bez nadsvětlíku</t>
  </si>
  <si>
    <t>16</t>
  </si>
  <si>
    <t>245423260</t>
  </si>
  <si>
    <t>M</t>
  </si>
  <si>
    <t>55341163</t>
  </si>
  <si>
    <t>dveře dvoukřídlé ocelové vchodové 2400x2100mm</t>
  </si>
  <si>
    <t>32</t>
  </si>
  <si>
    <t>-151954755</t>
  </si>
  <si>
    <t>P</t>
  </si>
  <si>
    <t>Poznámka k položce:_x000d_
rám/zárubeň, kování a zámek v ceně</t>
  </si>
  <si>
    <t>17</t>
  </si>
  <si>
    <t>767651800</t>
  </si>
  <si>
    <t>Demontáž zárubní vrat odřezáním plochy přes 4,5 do 10,0 m2</t>
  </si>
  <si>
    <t>-1948470224</t>
  </si>
  <si>
    <t>18</t>
  </si>
  <si>
    <t>767651821</t>
  </si>
  <si>
    <t>Demontáž vrat garážových otvíravých plochy do 6 m2</t>
  </si>
  <si>
    <t>1242731049</t>
  </si>
  <si>
    <t>19</t>
  </si>
  <si>
    <t>767691823</t>
  </si>
  <si>
    <t>Vyvěšení nebo zavěšení kovových křídel dveří přes 2 m2</t>
  </si>
  <si>
    <t>-1592379466</t>
  </si>
  <si>
    <t>771</t>
  </si>
  <si>
    <t>Podlahy z dlaždic</t>
  </si>
  <si>
    <t>20</t>
  </si>
  <si>
    <t>771121011</t>
  </si>
  <si>
    <t>Nátěr penetrační na podlahu</t>
  </si>
  <si>
    <t>1405282052</t>
  </si>
  <si>
    <t>771151023.LSS</t>
  </si>
  <si>
    <t>Samonivelační stěrka podlah pevnosti 40 MPa tl 8 mm LE 40 DINO</t>
  </si>
  <si>
    <t>-1981228400</t>
  </si>
  <si>
    <t>777</t>
  </si>
  <si>
    <t>Podlahy lité</t>
  </si>
  <si>
    <t>22</t>
  </si>
  <si>
    <t>777111101</t>
  </si>
  <si>
    <t>Zametení podkladu před provedením lité podlahy</t>
  </si>
  <si>
    <t>-2028281681</t>
  </si>
  <si>
    <t>23</t>
  </si>
  <si>
    <t>777111111</t>
  </si>
  <si>
    <t>Vysátí podkladu před provedením lité podlahy</t>
  </si>
  <si>
    <t>-2027397015</t>
  </si>
  <si>
    <t>783</t>
  </si>
  <si>
    <t>Dokončovací práce - nátěry</t>
  </si>
  <si>
    <t>24</t>
  </si>
  <si>
    <t>783301303</t>
  </si>
  <si>
    <t>Bezoplachové odrezivění zámečnických konstrukcí</t>
  </si>
  <si>
    <t>-2085151657</t>
  </si>
  <si>
    <t>25</t>
  </si>
  <si>
    <t>783314101</t>
  </si>
  <si>
    <t>Základní jednonásobný syntetický nátěr zámečnických konstrukcí</t>
  </si>
  <si>
    <t>1914053337</t>
  </si>
  <si>
    <t>26</t>
  </si>
  <si>
    <t>783317105</t>
  </si>
  <si>
    <t>Krycí jednonásobný syntetický samozákladující nátěr zámečnických konstrukcí</t>
  </si>
  <si>
    <t>-1268660030</t>
  </si>
  <si>
    <t>27</t>
  </si>
  <si>
    <t>783401401</t>
  </si>
  <si>
    <t>Ometení klempířských konstrukcí před provedením nátěru</t>
  </si>
  <si>
    <t>-699988821</t>
  </si>
  <si>
    <t>28</t>
  </si>
  <si>
    <t>783414101</t>
  </si>
  <si>
    <t>Základní jednonásobný syntetický nátěr klempířských konstrukcí</t>
  </si>
  <si>
    <t>2144479730</t>
  </si>
  <si>
    <t>29</t>
  </si>
  <si>
    <t>783415103</t>
  </si>
  <si>
    <t>Mezinátěr syntetický samozákladující jednonásobný mezinátěr klempířských konstrukcí</t>
  </si>
  <si>
    <t>-2123425869</t>
  </si>
  <si>
    <t>30</t>
  </si>
  <si>
    <t>783417103</t>
  </si>
  <si>
    <t>Krycí jednonásobný syntetický samozákladující nátěr klempířských konstrukcí</t>
  </si>
  <si>
    <t>-119485316</t>
  </si>
  <si>
    <t>31</t>
  </si>
  <si>
    <t>783801503</t>
  </si>
  <si>
    <t>Omytí omítek tlakovou vodou před provedením nátěru</t>
  </si>
  <si>
    <t>-755983717</t>
  </si>
  <si>
    <t>783806807</t>
  </si>
  <si>
    <t>Odstranění nátěrů z omítek odstraňovačem nátěrů</t>
  </si>
  <si>
    <t>761211368</t>
  </si>
  <si>
    <t>33</t>
  </si>
  <si>
    <t>783823175</t>
  </si>
  <si>
    <t>Penetrační silikonový nátěr omítek stupně členitosti 4</t>
  </si>
  <si>
    <t>-950916786</t>
  </si>
  <si>
    <t>34</t>
  </si>
  <si>
    <t>783826315</t>
  </si>
  <si>
    <t>Mikroarmovací silikonový nátěr omítek</t>
  </si>
  <si>
    <t>-1285022963</t>
  </si>
  <si>
    <t>35</t>
  </si>
  <si>
    <t>783896307</t>
  </si>
  <si>
    <t>Příplatek k cenám elastických nebo mikroarmovacích nátěrů omítek za barevný nátěr v odstínu sytém</t>
  </si>
  <si>
    <t>1351520938</t>
  </si>
  <si>
    <t>784</t>
  </si>
  <si>
    <t>Dokončovací práce - malby a tapety</t>
  </si>
  <si>
    <t>36</t>
  </si>
  <si>
    <t>784111001</t>
  </si>
  <si>
    <t>Oprášení (ometení ) podkladu v místnostech výšky do 3,80 m</t>
  </si>
  <si>
    <t>-1289689658</t>
  </si>
  <si>
    <t>37</t>
  </si>
  <si>
    <t>784121001</t>
  </si>
  <si>
    <t>Oškrabání malby v mísnostech výšky do 3,80 m</t>
  </si>
  <si>
    <t>586180572</t>
  </si>
  <si>
    <t>38</t>
  </si>
  <si>
    <t>784171101</t>
  </si>
  <si>
    <t>Zakrytí vnitřních podlah včetně pozdějšího odkrytí</t>
  </si>
  <si>
    <t>-485075618</t>
  </si>
  <si>
    <t>39</t>
  </si>
  <si>
    <t>28323151</t>
  </si>
  <si>
    <t>papír separační potažený PE fólií</t>
  </si>
  <si>
    <t>-2002448327</t>
  </si>
  <si>
    <t>VV</t>
  </si>
  <si>
    <t>33,972*1,05 "Přepočtené koeficientem množství</t>
  </si>
  <si>
    <t>True</t>
  </si>
  <si>
    <t>40</t>
  </si>
  <si>
    <t>784191005</t>
  </si>
  <si>
    <t>Čištění vnitřních ploch dveří nebo vrat po provedení malířských prací</t>
  </si>
  <si>
    <t>-1279605378</t>
  </si>
  <si>
    <t>41</t>
  </si>
  <si>
    <t>784191007</t>
  </si>
  <si>
    <t>Čištění vnitřních ploch podlah po provedení malířských prací</t>
  </si>
  <si>
    <t>1089779963</t>
  </si>
  <si>
    <t>42</t>
  </si>
  <si>
    <t>784211101</t>
  </si>
  <si>
    <t>Dvojnásobné bílé malby ze směsí za mokra výborně otěruvzdorných v místnostech výšky do 3,80 m</t>
  </si>
  <si>
    <t>403894024</t>
  </si>
  <si>
    <t>VRN</t>
  </si>
  <si>
    <t>Vedlejší rozpočtové náklady</t>
  </si>
  <si>
    <t>VRN2</t>
  </si>
  <si>
    <t>Příprava staveniště</t>
  </si>
  <si>
    <t>43</t>
  </si>
  <si>
    <t>020001000</t>
  </si>
  <si>
    <t>%</t>
  </si>
  <si>
    <t>1024</t>
  </si>
  <si>
    <t>-1282335387</t>
  </si>
  <si>
    <t>VRN3</t>
  </si>
  <si>
    <t>Zařízení staveniště</t>
  </si>
  <si>
    <t>44</t>
  </si>
  <si>
    <t>030001000</t>
  </si>
  <si>
    <t>1765132088</t>
  </si>
  <si>
    <t>VRN4</t>
  </si>
  <si>
    <t>Inženýrská činnost</t>
  </si>
  <si>
    <t>45</t>
  </si>
  <si>
    <t>040001000</t>
  </si>
  <si>
    <t>-936132740</t>
  </si>
  <si>
    <t>VRN8</t>
  </si>
  <si>
    <t>Přesun stavebních kapacit</t>
  </si>
  <si>
    <t>46</t>
  </si>
  <si>
    <t>081002000</t>
  </si>
  <si>
    <t>Doprava zaměstnanců</t>
  </si>
  <si>
    <t>-855343207</t>
  </si>
  <si>
    <t>VRN9</t>
  </si>
  <si>
    <t>Ostatní náklady</t>
  </si>
  <si>
    <t>47</t>
  </si>
  <si>
    <t>090001000</t>
  </si>
  <si>
    <t>1931010061</t>
  </si>
  <si>
    <t>Objekt:</t>
  </si>
  <si>
    <t>01 - RH-NN (databáze ÚOŽI)</t>
  </si>
  <si>
    <t>OST - Ostatní</t>
  </si>
  <si>
    <t>OST</t>
  </si>
  <si>
    <t>Ostatní</t>
  </si>
  <si>
    <t>7491671010</t>
  </si>
  <si>
    <t>Demontáž stávajícího uzemnění vnitřního - pásku, vodičů, podpěr, svorek apod.</t>
  </si>
  <si>
    <t>ÚOŽI 2023 01</t>
  </si>
  <si>
    <t>512</t>
  </si>
  <si>
    <t>434324458</t>
  </si>
  <si>
    <t>7491271010</t>
  </si>
  <si>
    <t>Demontáže elektroinstalace stávající elektroinstalace - kabely, svítidla, vypínače, zásuvky, krabice apod.</t>
  </si>
  <si>
    <t>56259421</t>
  </si>
  <si>
    <t>7494271010</t>
  </si>
  <si>
    <t>Demontáž rozvaděčů rozvodnice nn - včetně demontáže přívodních, vývodových kabelů, rámu apod., včetně nakládky rozvaděče na určený prostředek</t>
  </si>
  <si>
    <t>206883789</t>
  </si>
  <si>
    <t>Poznámka k položce:_x000d_
2x nástěnný rozvaděč</t>
  </si>
  <si>
    <t>7495071010</t>
  </si>
  <si>
    <t>Demontáže technologických zařízení vypnutí zařízení a zajištění staveniště, rozsah malá zděná trafostanice 22/0,4 nebo podobný objekt - vypnutí demontovaného zařízení, zajištění staveniště proti dotyku a částí pod napětím</t>
  </si>
  <si>
    <t>-1994183593</t>
  </si>
  <si>
    <t>7494271015</t>
  </si>
  <si>
    <t>Demontáž rozvaděčů 1 kusu pole nn - včetně demontáže přívodních, vývodových kabelů, rámu apod., včetně nakládky rozvaděče na určený prostředek</t>
  </si>
  <si>
    <t>677012110</t>
  </si>
  <si>
    <t>7494271030</t>
  </si>
  <si>
    <t>Demontáž rozvaděčů kompenzačního kondenzátoru z rozvaděče - včetně demontáže přívodních, vývodových kabelů, rámu apod., včetně nakládky rozvaděče na určený prostředek</t>
  </si>
  <si>
    <t>-208369169</t>
  </si>
  <si>
    <t>7494371040</t>
  </si>
  <si>
    <t>Demontáž zařízení přípojnice z rozvaděče nn včetně podpěrných držáků do 100 x 10 mm - stávajícího z rozvaděče nn včetně odpojení přívodních kabelů nebo pasů a nakládky na určený prostředek</t>
  </si>
  <si>
    <t>-2007849</t>
  </si>
  <si>
    <t>7492472010</t>
  </si>
  <si>
    <t>Demontáže přípojnic a spojovacích vedení přípojnice Cu/Al 1-f vč. podpěrných izolátorů, držáků - nn - demontáž stávajícího zařízení z rozvaděče nn včetně odpojení přívodních kabelů, pasů a nakládky na určený prostředek</t>
  </si>
  <si>
    <t>-1742468862</t>
  </si>
  <si>
    <t>7492472020</t>
  </si>
  <si>
    <t>Demontáže přípojnic a spojovacích vedení spojovacího vedení z Cu/Al pasu vč. podpěrných izolátorů - demontáž stávajícího zařízení včetně odpojení přívodních kabelů nebo pasů a nakládky na určený prostředek</t>
  </si>
  <si>
    <t>-136761760</t>
  </si>
  <si>
    <t>7494371010</t>
  </si>
  <si>
    <t>Demontáž zařízení pojistkového systému z rozvaděče nn - stávajícího z rozvaděče nn včetně odpojení přívodních kabelů nebo pasů a nakládky na určený prostředek</t>
  </si>
  <si>
    <t>701667285</t>
  </si>
  <si>
    <t>7494371015</t>
  </si>
  <si>
    <t>Demontáž zařízení jističe nebo vypínače z rozvaděče nn - stávajícího z rozvaděče nn včetně odpojení přívodních kabelů nebo pasů a nakládky na určený prostředek</t>
  </si>
  <si>
    <t>243815093</t>
  </si>
  <si>
    <t>7494371020</t>
  </si>
  <si>
    <t>Demontáž zařízení stykače nebo relé z rozvaděče nn - stávajícího z rozvaděče nn včetně odpojení přívodních kabelů nebo pasů a nakládky na určený prostředek</t>
  </si>
  <si>
    <t>251816880</t>
  </si>
  <si>
    <t>7495071055</t>
  </si>
  <si>
    <t>Demontáže technologických zařízení měřícího transformátoru proudu MTP do Un 38,5 kV</t>
  </si>
  <si>
    <t>-1504559857</t>
  </si>
  <si>
    <t>7494271025</t>
  </si>
  <si>
    <t>Demontáž rozvaděčů kompenzační tlumivky z rozvaděče - včetně demontáže přívodních, vývodových kabelů, rámu apod., včetně nakládky rozvaděče na určený prostředek</t>
  </si>
  <si>
    <t>1076378060</t>
  </si>
  <si>
    <t>7494251012</t>
  </si>
  <si>
    <t>Montáž rozvaděčů skříňových oceloplechových IP40, prázdných jednostranného pole výška do 2 250 mm hloubka do 800 mm š 600-800 mm - včetně bočních zákrytů, dodání atestů a celkové revizní zprávy včetně kusové zkoušky, neobsahuje elektrovýzbroj</t>
  </si>
  <si>
    <t>-1508285375</t>
  </si>
  <si>
    <t>Poznámka k položce:_x000d_
4x pole RH_x000d_
2x pole RC</t>
  </si>
  <si>
    <t>7590415334</t>
  </si>
  <si>
    <t>Montáž spojovací příčky</t>
  </si>
  <si>
    <t>721613781</t>
  </si>
  <si>
    <t>7494001642</t>
  </si>
  <si>
    <t>Rozvodnicové a rozváděčové skříně Distri Rozváděčové skříně Řadové (IP40) - oceloplechové krytí IP40, dveře vpředu i vzadu, jednokřídlé dveře, V x Š x H 2000 x 600 x 800</t>
  </si>
  <si>
    <t>128</t>
  </si>
  <si>
    <t>1138907146</t>
  </si>
  <si>
    <t>7494002808</t>
  </si>
  <si>
    <t>Rozvodnicové a rozváděčové skříně Distri Rozváděčové skříně Příslušenství Lišty pro držáky kabelů Sonap Š skříně 1200 mm, pro např. QA</t>
  </si>
  <si>
    <t>1701492249</t>
  </si>
  <si>
    <t>7494251040</t>
  </si>
  <si>
    <t>Montáž rozvaděčů skříňových oceloplechových rámu pod rozvaděč hloubka do 800 mm, šířka do 1 200 mm, 1 pole</t>
  </si>
  <si>
    <t>442492751</t>
  </si>
  <si>
    <t>7494002310</t>
  </si>
  <si>
    <t>Rozvodnicové a rozváděčové skříně Distri Rozváděčové skříně Příslušenství Podstavce 200 mm výška 200 mm, Š x H 1200 x 800, pro např. QA55, QA40</t>
  </si>
  <si>
    <t>-127498079</t>
  </si>
  <si>
    <t>7494758025</t>
  </si>
  <si>
    <t>Montáž ostatních zařízení rozvaděčů nn obal na výkresy do rozvaděče - do rozvaděče nebo skříně</t>
  </si>
  <si>
    <t>-1510423186</t>
  </si>
  <si>
    <t>7494010574</t>
  </si>
  <si>
    <t>Přístroje pro spínání a ovládání Svornice a pomocný materiál Ostatní Obal na výkresy do rozvaděče nn</t>
  </si>
  <si>
    <t>849725463</t>
  </si>
  <si>
    <t>7494352012</t>
  </si>
  <si>
    <t>Montáž spínacích bloků kompaktních jističů 160 A (do 25 kA) s nadproudovou spouští 100 - 160 A - včetně 2 ks připojovacích sad pro kabely, pasy do rozvaděče nebo skříně</t>
  </si>
  <si>
    <t>-156035536</t>
  </si>
  <si>
    <t>7494004870</t>
  </si>
  <si>
    <t>Kompaktní jističe Kompaktní jističe do 160A Chráničové moduly 3pól, In 160 A, Idn 0,3 A, s propojovacími pasy, Cu/Al kabely 2,5 - 95 mm2, např. pro BC160</t>
  </si>
  <si>
    <t>192449365</t>
  </si>
  <si>
    <t>7494004954</t>
  </si>
  <si>
    <t>Kompaktní jističe Kompaktní jističe do 160A Ruční pohony např. pro BC160</t>
  </si>
  <si>
    <t>2041183949</t>
  </si>
  <si>
    <t>7494004922</t>
  </si>
  <si>
    <t>Kompaktní jističe Kompaktní jističe do 160A Připojovací sady blokové svorky, Cu/Al kabely 5x(2,5-25) mm2, 3 ks, např. pro BC160</t>
  </si>
  <si>
    <t>-936287416</t>
  </si>
  <si>
    <t>7494004978</t>
  </si>
  <si>
    <t>581236932</t>
  </si>
  <si>
    <t>7494352020</t>
  </si>
  <si>
    <t>Montáž spínacích bloků kompaktních jističů 250 A (do 65 kA) - včetně 2 ks připojovacích sad pro kabely, pasy do rozvaděče nebo skříně</t>
  </si>
  <si>
    <t>-676054360</t>
  </si>
  <si>
    <t>7494005026</t>
  </si>
  <si>
    <t>Kompaktní jističe Kompaktní jističe Jističe do 250A Spínací bloky 3pól, Iu 250 A, Icu 65 kA, např. pro BD250</t>
  </si>
  <si>
    <t>1368826287</t>
  </si>
  <si>
    <t>7494005050</t>
  </si>
  <si>
    <t>Kompaktní jističe Kompaktní jističe Jističe do 250A Nadproudové spouště charakteristika distribuční D, In 100 A, nastavení IR 40 - 100 A, např. pro BD250</t>
  </si>
  <si>
    <t>556769344</t>
  </si>
  <si>
    <t>7494005052</t>
  </si>
  <si>
    <t>Kompaktní jističe Kompaktní jističe Jističe do 250A Nadproudové spouště charakteristika distribuční D, In 160 A, nastavení IR 63 - 160 A, např. pro BD250</t>
  </si>
  <si>
    <t>-1116473259</t>
  </si>
  <si>
    <t>7494005054</t>
  </si>
  <si>
    <t>Kompaktní jističe Kompaktní jističe Jističe do 250A Nadproudové spouště charakteristika distribuční D, In 250 A, nastavení IR 100 - 250 A, např. pro BD250</t>
  </si>
  <si>
    <t>400996529</t>
  </si>
  <si>
    <t>7494005124</t>
  </si>
  <si>
    <t>Kompaktní jističe Kompaktní jističe Jističe do 250A Ruční pohony např. pro BD250</t>
  </si>
  <si>
    <t>-1668265107</t>
  </si>
  <si>
    <t>7494005154</t>
  </si>
  <si>
    <t>Kompaktní jističe Kompaktní jističe Jističe do 250A Doplňky např..pro BD250</t>
  </si>
  <si>
    <t>-395947069</t>
  </si>
  <si>
    <t>7494352030</t>
  </si>
  <si>
    <t>Montáž spínacích bloků kompaktních jističů 630 A (do 65 kA) - včetně 2 ks připojovacích sad pro kabely, pasy do rozvaděče nebo skříně</t>
  </si>
  <si>
    <t>64</t>
  </si>
  <si>
    <t>-657702424</t>
  </si>
  <si>
    <t>7494005174</t>
  </si>
  <si>
    <t>Kompaktní jističe Kompaktní jističe Jističe do 630A Spínací bloky 3pól, Iu 630 A, Icu 36 kA, např. pro BH630</t>
  </si>
  <si>
    <t>1496251324</t>
  </si>
  <si>
    <t>7494005208</t>
  </si>
  <si>
    <t>Kompaktní jističe Kompaktní jističe Jističe do 630A Nadproudové spouště charakteristika distribuční D, In 630 A, nastavení IR 250 - 630 A, např. pro BH630</t>
  </si>
  <si>
    <t>1743321135</t>
  </si>
  <si>
    <t>7494005524</t>
  </si>
  <si>
    <t>Kompaktní jističe Kompaktní jističe Jističe Pomocné spínače 2x NO + 2x NC, AC/DC 60 - 240 V, např. pro BL1600/BL1000</t>
  </si>
  <si>
    <t>5662380</t>
  </si>
  <si>
    <t>7494005322</t>
  </si>
  <si>
    <t>Kompaktní jističe Kompaktní jističe Jističe do 630A Napěťové spouště AC 230, 400, 500 V / DC 220 V, např. pro BH630/BD250</t>
  </si>
  <si>
    <t>1810719630</t>
  </si>
  <si>
    <t>7494353035</t>
  </si>
  <si>
    <t>Montáž příslušenství pro jističe do 630 A spouště nadproudové</t>
  </si>
  <si>
    <t>-1396086735</t>
  </si>
  <si>
    <t>7494353080</t>
  </si>
  <si>
    <t>Montáž příslušenství pro jističe do 630 A montážní sady např. pro BH 630/BD 250</t>
  </si>
  <si>
    <t>sada</t>
  </si>
  <si>
    <t>898791994</t>
  </si>
  <si>
    <t>7494005166</t>
  </si>
  <si>
    <t>Kompaktní jističe Kompaktní jističe Jističe do 250A Náhradní díly montážní sada, sada šroubů M4x35, 4 ks, např. pro BD250</t>
  </si>
  <si>
    <t>-949281483</t>
  </si>
  <si>
    <t>7494005426</t>
  </si>
  <si>
    <t>Kompaktní jističe Kompaktní jističe Jističe do 630A Náhradní díly montážní sada, sada šroubů M5x25, 4 ks, např. pro BH630</t>
  </si>
  <si>
    <t>-1478982514</t>
  </si>
  <si>
    <t>7494353075</t>
  </si>
  <si>
    <t>Montáž příslušenství pro jističe do 630 A připojovací sady, Cu/Al pasy/kabelová oka, 3 kusy např. pro BH 630</t>
  </si>
  <si>
    <t>-108909551</t>
  </si>
  <si>
    <t>7494005098</t>
  </si>
  <si>
    <t>Kompaktní jističe Kompaktní jističe Jističe do 250A Připojovací sady blokové svorky, Cu/Al kabely 150 - 240 mm2, 1 ks, např. pro BD250</t>
  </si>
  <si>
    <t>505327265</t>
  </si>
  <si>
    <t>7494005082</t>
  </si>
  <si>
    <t>Kompaktní jističe Kompaktní jističe Jističe do 250A Připojovací sady dvojité blokové svorky, Cu/Al kabely 2x (16 - 150) mm2, 3 ks, např. pro BD250</t>
  </si>
  <si>
    <t>1725719680</t>
  </si>
  <si>
    <t>7494005110</t>
  </si>
  <si>
    <t>Kompaktní jističe Kompaktní jističe Jističe do 250A Připojovací sady náhrada BA*39-50/ J2UX, přední přívod, Cu/Al pasy / kabelová oka, 3 ks, např. pro BD250</t>
  </si>
  <si>
    <t>-234455466</t>
  </si>
  <si>
    <t>48</t>
  </si>
  <si>
    <t>7494453010</t>
  </si>
  <si>
    <t>Montáž pojistkových odpínačů pro válcové pojistky včetně montáže pojistek do 63 A jednopólový nebo 1+N pólový - do skříně nebo rozvaděče</t>
  </si>
  <si>
    <t>1312788643</t>
  </si>
  <si>
    <t>49</t>
  </si>
  <si>
    <t>7494007614</t>
  </si>
  <si>
    <t xml:space="preserve">Pojistkové systémy Odpínače, odpojovače a držáky válcových pojistkových vložek Pojistkové odpínače Ie 32 A, Ue AC 690 V/DC 440 V, pro válcové pojistkové vložky 10x38, 1pól. provedení, bez signalizace, náhrada za např.  OPVA10-1</t>
  </si>
  <si>
    <t>-1483051299</t>
  </si>
  <si>
    <t>50</t>
  </si>
  <si>
    <t>7494453015</t>
  </si>
  <si>
    <t>Montáž pojistkových odpínačů pro válcové pojistky včetně montáže pojistek do 63 A třípólový - do skříně nebo rozvaděče</t>
  </si>
  <si>
    <t>-501371769</t>
  </si>
  <si>
    <t>51</t>
  </si>
  <si>
    <t>7494007624</t>
  </si>
  <si>
    <t xml:space="preserve">Pojistkové systémy Odpínače, odpojovače a držáky válcových pojistkových vložek Pojistkové odpínače Ie 32 A, Ue AC 690 V/DC 440 V, pro válcové pojistkové vložky 10x38, 3pól. provedení, bez signalizace, náhrada za např.  OPVA10-3</t>
  </si>
  <si>
    <t>449074557</t>
  </si>
  <si>
    <t>52</t>
  </si>
  <si>
    <t>7494452010</t>
  </si>
  <si>
    <t>Montáž pojistek nn do 25 A</t>
  </si>
  <si>
    <t>1877767964</t>
  </si>
  <si>
    <t>53</t>
  </si>
  <si>
    <t>7494008200</t>
  </si>
  <si>
    <t>Pojistkové systémy Výkonové pojistkové vložky Válcové pojistkové vložky In 2A, Un AC 500 V / DC 250 V, velikost 10x38, gG - charakteristika pro všeobecné použití, Cd/Pb free</t>
  </si>
  <si>
    <t>-1186268907</t>
  </si>
  <si>
    <t>54</t>
  </si>
  <si>
    <t>7494008204</t>
  </si>
  <si>
    <t>Pojistkové systémy Výkonové pojistkové vložky Válcové pojistkové vložky In 6A, Un AC 500 V / DC 250 V, velikost 10x38, gG - charakteristika pro všeobecné použití, Cd/Pb free</t>
  </si>
  <si>
    <t>-1616184738</t>
  </si>
  <si>
    <t>55</t>
  </si>
  <si>
    <t>7494008208</t>
  </si>
  <si>
    <t>Pojistkové systémy Výkonové pojistkové vložky Válcové pojistkové vložky In 10A, Un AC 500 V / DC 250 V, velikost 10x38, gG - charakteristika pro všeobecné použití, Cd/Pb free</t>
  </si>
  <si>
    <t>-1633616663</t>
  </si>
  <si>
    <t>56</t>
  </si>
  <si>
    <t>7494456512</t>
  </si>
  <si>
    <t>Montáž řadových pojistkových odpínačů pro nožové pojistky do 160 A třípólové velikosti 00, 000 - včetně 2 ks připojovacích sad do rozvaděče nebo skříně</t>
  </si>
  <si>
    <t>-548562304</t>
  </si>
  <si>
    <t>57</t>
  </si>
  <si>
    <t>7494007700</t>
  </si>
  <si>
    <t>Pojistkové systémy Řadové pojistkové odpínače Řadové pojistkové odpínače velikosti 000 do 160 A Ie 160 A (240 A/ZP000), Ue 690 V, 3pól. provedení, třmenové svorky 1,5-50 mm2</t>
  </si>
  <si>
    <t>945671911</t>
  </si>
  <si>
    <t>58</t>
  </si>
  <si>
    <t>7494456527</t>
  </si>
  <si>
    <t>Montáž řadových pojistkových odpínačů pro nožové pojistky do 630 A třípólové velikosti 3 - včetně 2 ks připojovacích sad do rozvaděče nebo skříně</t>
  </si>
  <si>
    <t>560600204</t>
  </si>
  <si>
    <t>59</t>
  </si>
  <si>
    <t>7494007818</t>
  </si>
  <si>
    <t>Pojistkové systémy Řadové pojistkové odpínače Řadové pojistkové odpínače velikosti 3 do 630 A Ie 630 A (750 A/ZP3, 1000 A/ZP3/1000), Ue 690 V, 3pól. provedení, M12 - šrouby přiloženy</t>
  </si>
  <si>
    <t>-1227420469</t>
  </si>
  <si>
    <t>60</t>
  </si>
  <si>
    <t>7494458010</t>
  </si>
  <si>
    <t>Montáž nožových pojistkových vložek velikosti 000, 1, 2, 3, 4a</t>
  </si>
  <si>
    <t>1928892256</t>
  </si>
  <si>
    <t>61</t>
  </si>
  <si>
    <t>7494008346</t>
  </si>
  <si>
    <t>Pojistkové systémy Výkonové pojistkové vložky Pojistkové vložky Nožové pojistkové vložky, velikost 000 In 10A, Un AC 500 V / DC 250 V, velikost 000, gG - charakteristika pro všeobecné použití, Cd/Pb free</t>
  </si>
  <si>
    <t>-270150122</t>
  </si>
  <si>
    <t>62</t>
  </si>
  <si>
    <t>7494008348</t>
  </si>
  <si>
    <t>Pojistkové systémy Výkonové pojistkové vložky Pojistkové vložky Nožové pojistkové vložky, velikost 000 In 16A, Un AC 500 V / DC 250 V, velikost 000, gG - charakteristika pro všeobecné použití, Cd/Pb free</t>
  </si>
  <si>
    <t>-886425661</t>
  </si>
  <si>
    <t>63</t>
  </si>
  <si>
    <t>7494008354</t>
  </si>
  <si>
    <t>Pojistkové systémy Výkonové pojistkové vložky Pojistkové vložky Nožové pojistkové vložky, velikost 000 In 32A, Un AC 500 V / DC 250 V, velikost 000, gG - charakteristika pro všeobecné použití, Cd/Pb free</t>
  </si>
  <si>
    <t>1500134201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</si>
  <si>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</si>
  <si>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</si>
  <si>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-1639653205</t>
  </si>
  <si>
    <t>65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</si>
  <si>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</si>
  <si>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</si>
  <si>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-1030433461</t>
  </si>
  <si>
    <t>66</t>
  </si>
  <si>
    <t>7494008368</t>
  </si>
  <si>
    <t>Pojistkové systémy Výkonové pojistkové vložky Pojistkové vložky Nožové pojistkové vložky, velikost 000 In 125A, Un AC 400 V / DC 250 V, velikost 000, gG - charakteristika pro všeobecné použití, Cd/Pb free</t>
  </si>
  <si>
    <t>581843777</t>
  </si>
  <si>
    <t>67</t>
  </si>
  <si>
    <t>7494008578</t>
  </si>
  <si>
    <t>Pojistkové systémy Výkonové pojistkové vložky Pojistkové vložky Nožové pojistkové vložky, velikost 3, AC 690 V / DC 440 V In 500A, Un AC 690 V / DC 440 V, velikost 3, gG - charakteristika pro všeobecné použití, Cd/Pb free</t>
  </si>
  <si>
    <t>-1562853225</t>
  </si>
  <si>
    <t>68</t>
  </si>
  <si>
    <t>7494008510</t>
  </si>
  <si>
    <t>Pojistkové systémy Výkonové pojistkové vložky Pojistkové vložky Nožové pojistkové vložky, velikost 4 In 630A, Un AC 500 V / DC 250 V, velikost 4a, gG - charakteristika pro všeobecné použití</t>
  </si>
  <si>
    <t>402775783</t>
  </si>
  <si>
    <t>69</t>
  </si>
  <si>
    <t>7494751010</t>
  </si>
  <si>
    <t>Montáž svodičů přepětí pro sítě nn - typ 1 (třída B) pro třífázové sítě - do rozvaděče nebo skříně</t>
  </si>
  <si>
    <t>-1796118445</t>
  </si>
  <si>
    <t>70</t>
  </si>
  <si>
    <t>7494004082</t>
  </si>
  <si>
    <t>Modulární přístroje Přepěťové ochrany Svodiče bleskových proudů typ 1, Iimp 25 kA, Uc AC 350 V, výměnné moduly, se signalizací, jiskřiště, 3pól</t>
  </si>
  <si>
    <t>800783589</t>
  </si>
  <si>
    <t>Poznámka k položce:_x000d_
3xSJB-50E-1</t>
  </si>
  <si>
    <t>71</t>
  </si>
  <si>
    <t>7494753010</t>
  </si>
  <si>
    <t>Montáž svodičů přepětí pro sítě nn - typ 2 (třída C) pro třífázové sítě - do rozvaděče nebo skříně</t>
  </si>
  <si>
    <t>1727336076</t>
  </si>
  <si>
    <t>72</t>
  </si>
  <si>
    <t>7494004122</t>
  </si>
  <si>
    <t>Modulární přístroje Přepěťové ochrany Svodiče přepětí typ 2, Imax 40 kA, Uc AC 350 V, výměnné moduly, varistor, 3pól</t>
  </si>
  <si>
    <t>562956434</t>
  </si>
  <si>
    <t>Poznámka k položce:_x000d_
FV2</t>
  </si>
  <si>
    <t>73</t>
  </si>
  <si>
    <t>7494652010</t>
  </si>
  <si>
    <t>Montáž signálek kompaktních</t>
  </si>
  <si>
    <t>-457063622</t>
  </si>
  <si>
    <t>74</t>
  </si>
  <si>
    <t>7494010108</t>
  </si>
  <si>
    <t>Přístroje pro spínání a ovládání Ovladače, signálky Signálky V zelená 230V</t>
  </si>
  <si>
    <t>915100318</t>
  </si>
  <si>
    <t>Poznámka k položce:_x000d_
SBH1</t>
  </si>
  <si>
    <t>75</t>
  </si>
  <si>
    <t>7494010110</t>
  </si>
  <si>
    <t>Přístroje pro spínání a ovládání Ovladače, signálky Signálky V čirá 230V</t>
  </si>
  <si>
    <t>-1696962558</t>
  </si>
  <si>
    <t>Poznámka k položce:_x000d_
SBH2</t>
  </si>
  <si>
    <t>76</t>
  </si>
  <si>
    <t>7492152010</t>
  </si>
  <si>
    <t>Montáž podpěrných izolátorů, průchodek do 1 kV izolátoru podpěrného vnitřního</t>
  </si>
  <si>
    <t>1726602998</t>
  </si>
  <si>
    <t>77</t>
  </si>
  <si>
    <t>7492100660</t>
  </si>
  <si>
    <t>Spojovací vedení, podpěrné izolátory Podpěrné izolátory, průchodky ENSTO PK69T 27-66mm</t>
  </si>
  <si>
    <t>-1780843135</t>
  </si>
  <si>
    <t>78</t>
  </si>
  <si>
    <t>7494654020</t>
  </si>
  <si>
    <t>Montáž ampermetrů pro měření nepřímé s měřícím transformátorem proudu, x/5 A - do rozvaděče nebo skříně</t>
  </si>
  <si>
    <t>-1085267597</t>
  </si>
  <si>
    <t>79</t>
  </si>
  <si>
    <t>7494010210</t>
  </si>
  <si>
    <t>Přístroje pro spínání a ovládání Měřící přístroje, elektroměry Ampermetry AMP digitální ampérmetr 0-5000A TI</t>
  </si>
  <si>
    <t>1986494310</t>
  </si>
  <si>
    <t>80</t>
  </si>
  <si>
    <t>7494655010</t>
  </si>
  <si>
    <t>Montáž voltmetrů do 500 V - do rozvaděče nebo skříně</t>
  </si>
  <si>
    <t>-732610832</t>
  </si>
  <si>
    <t>81</t>
  </si>
  <si>
    <t>7494010214</t>
  </si>
  <si>
    <t>Přístroje pro spínání a ovládání Měřící přístroje, elektroměry Voltmetry VLT digitální 0-600V</t>
  </si>
  <si>
    <t>1959829291</t>
  </si>
  <si>
    <t>82</t>
  </si>
  <si>
    <t>7494651015</t>
  </si>
  <si>
    <t>Montáž ovládacích tlačítek nouzového zastavení</t>
  </si>
  <si>
    <t>-868887426</t>
  </si>
  <si>
    <t>83</t>
  </si>
  <si>
    <t>7494010098</t>
  </si>
  <si>
    <t>Přístroje pro spínání a ovládání Ovladače, signálky Ovladače Ovládací tlačítko nouzového zastavení kompletní 1Z, 1R, červené</t>
  </si>
  <si>
    <t>-1566352410</t>
  </si>
  <si>
    <t>84</t>
  </si>
  <si>
    <t>7494657010</t>
  </si>
  <si>
    <t>Montáž měřících transformátorů proudu nn od 50 do 600 A - do rozvaděče nebo skříně</t>
  </si>
  <si>
    <t>889490037</t>
  </si>
  <si>
    <t>85</t>
  </si>
  <si>
    <t>7494657050</t>
  </si>
  <si>
    <t>Montáž měřících transformátorů proudu nn úřední cejchování - do rozvaděče nebo skříně</t>
  </si>
  <si>
    <t>-1423492110</t>
  </si>
  <si>
    <t>86</t>
  </si>
  <si>
    <t>7494010276</t>
  </si>
  <si>
    <t>Přístroje pro spínání a ovládání Měřící přístroje, elektroměry Měřící transformátory proudu nn Měřicí transformátor proudu na přívod 600 A</t>
  </si>
  <si>
    <t>-825455112</t>
  </si>
  <si>
    <t>Poznámka k položce:_x000d_
600A</t>
  </si>
  <si>
    <t>87</t>
  </si>
  <si>
    <t>7494010272</t>
  </si>
  <si>
    <t>Přístroje pro spínání a ovládání Měřící přístroje, elektroměry Měřící transformátory proudu nn Měřicí transformátor proudu na přívod 300 A</t>
  </si>
  <si>
    <t>-1167480222</t>
  </si>
  <si>
    <t>Poznámka k položce:_x000d_
250A</t>
  </si>
  <si>
    <t>88</t>
  </si>
  <si>
    <t>7494010270</t>
  </si>
  <si>
    <t>Přístroje pro spínání a ovládání Měřící přístroje, elektroměry Měřící transformátory proudu nn Měřicí transformátor proudu na přívod 200 A</t>
  </si>
  <si>
    <t>290647956</t>
  </si>
  <si>
    <t>Poznámka k položce:_x000d_
100A</t>
  </si>
  <si>
    <t>89</t>
  </si>
  <si>
    <t>7494658040</t>
  </si>
  <si>
    <t>Montáž elektroměrů zkušební svorkovnice - do rozvaděče nebo skříně</t>
  </si>
  <si>
    <t>-1585618599</t>
  </si>
  <si>
    <t>Poznámka k položce:_x000d_
OKI 1b 070</t>
  </si>
  <si>
    <t>90</t>
  </si>
  <si>
    <t>7494010342</t>
  </si>
  <si>
    <t>Přístroje pro spínání a ovládání Měřící přístroje, elektroměry Elektroměry Zkušební svorkovnice ZS1b</t>
  </si>
  <si>
    <t>1000979356</t>
  </si>
  <si>
    <t>91</t>
  </si>
  <si>
    <t>7494756010</t>
  </si>
  <si>
    <t>Montáž svornic řadových nn včetně upevnění a štítku pro Cu/Al vodiče do 2,5 mm2 - do rozvaděče nebo skříně</t>
  </si>
  <si>
    <t>141280700</t>
  </si>
  <si>
    <t>92</t>
  </si>
  <si>
    <t>7494010376</t>
  </si>
  <si>
    <t xml:space="preserve">Přístroje pro spínání a ovládání Svornice a pomocný materiál Svornice Svorka RSA  2,5 A řadová šedá</t>
  </si>
  <si>
    <t>234913187</t>
  </si>
  <si>
    <t>93</t>
  </si>
  <si>
    <t>7494252010</t>
  </si>
  <si>
    <t>Montáž přípojnice do rozvaděčů nn včetně podpěrných izolátorů nebo držáků do 50 x 10 mm - montáž elektrovodné pásoviny, vodivého propojení pomocí spojek, ukončení na přístrojích</t>
  </si>
  <si>
    <t>-596243913</t>
  </si>
  <si>
    <t>Poznámka k položce:_x000d_
Cu 40/10</t>
  </si>
  <si>
    <t>94</t>
  </si>
  <si>
    <t>7492100040</t>
  </si>
  <si>
    <t>Spojovací vedení, podpěrné izolátory Spojovací vedení z Cu pasů 40x10 mm (3,56 kg/m) bez držáků</t>
  </si>
  <si>
    <t>1201112819</t>
  </si>
  <si>
    <t>95</t>
  </si>
  <si>
    <t>7492100390</t>
  </si>
  <si>
    <t>Spojovací vedení, podpěrné izolátory Podpěrné izolátory, průchodky ISO M40 (obj. množství 25 ks)</t>
  </si>
  <si>
    <t>-534273584</t>
  </si>
  <si>
    <t>96</t>
  </si>
  <si>
    <t>7494002882</t>
  </si>
  <si>
    <t>Rozvodnicové a rozváděčové skříně Distri Systémy přípojnic Držáky a izolátory Držáky přípojnic pro přípojnice V 100 mm, pro např. PD-QK-DELTA...C</t>
  </si>
  <si>
    <t>564753223</t>
  </si>
  <si>
    <t>97</t>
  </si>
  <si>
    <t>7494656035</t>
  </si>
  <si>
    <t>Montáž ostatních měřících přístrojů třífázový měřič činného a jalového výkonu - do rozvaděče nebo skříně</t>
  </si>
  <si>
    <t>-1981252108</t>
  </si>
  <si>
    <t>Poznámka k položce:_x000d_
instalace rozvaděče RAMEZ na stěnu</t>
  </si>
  <si>
    <t>98</t>
  </si>
  <si>
    <t>7494010345</t>
  </si>
  <si>
    <t>Přístroje pro spínání a ovládání Měřící přístroje, elektroměry Elektroměry Univerzální skříň měření RAMEZ</t>
  </si>
  <si>
    <t>256</t>
  </si>
  <si>
    <t>-213285259</t>
  </si>
  <si>
    <t>99</t>
  </si>
  <si>
    <t>7494253040</t>
  </si>
  <si>
    <t>Montáž kompenzačního rozvaděče nastavení regulátoru kompenzace v rozvaděči</t>
  </si>
  <si>
    <t>-1258165073</t>
  </si>
  <si>
    <t>Poznámka k položce:_x000d_
oživení a nastavení RAMEZ</t>
  </si>
  <si>
    <t>100</t>
  </si>
  <si>
    <t>7494253030</t>
  </si>
  <si>
    <t>Montáž kompenzačního rozvaděče kompenzačního kondenzátoru do rozvaděče do 25 kVAr</t>
  </si>
  <si>
    <t>-792542788</t>
  </si>
  <si>
    <t>101</t>
  </si>
  <si>
    <t>7495400560</t>
  </si>
  <si>
    <t>Transformátory Kondenzátory 3-f, 400V AC, 50 Hz MKP suché, zapojení do trojúhelníku 3,15 kvar</t>
  </si>
  <si>
    <t>2115079991</t>
  </si>
  <si>
    <t>Poznámka k položce:_x000d_
C0</t>
  </si>
  <si>
    <t>102</t>
  </si>
  <si>
    <t>7495400590</t>
  </si>
  <si>
    <t>Transformátory Kondenzátory 3-f, 400V AC, 50 Hz MKP suché, zapojení do trojúhelníku 6,25 kvar</t>
  </si>
  <si>
    <t>351288783</t>
  </si>
  <si>
    <t>Poznámka k položce:_x000d_
C1</t>
  </si>
  <si>
    <t>103</t>
  </si>
  <si>
    <t>7495400620</t>
  </si>
  <si>
    <t>Transformátory Kondenzátory 3-f, 400V AC, 50 Hz MKP suché, zapojení do trojúhelníku 12,5 kvar</t>
  </si>
  <si>
    <t>1358618469</t>
  </si>
  <si>
    <t>Poznámka k položce:_x000d_
C2</t>
  </si>
  <si>
    <t>104</t>
  </si>
  <si>
    <t>7495400640</t>
  </si>
  <si>
    <t>Transformátory Kondenzátory 3-f, 400V AC, 50 Hz MKP suché, zapojení do trojúhelníku 20,0 kvar</t>
  </si>
  <si>
    <t>1406125010</t>
  </si>
  <si>
    <t>Poznámka k položce:_x000d_
C3, C4.1, C4.2 (25kVAr)</t>
  </si>
  <si>
    <t>105</t>
  </si>
  <si>
    <t>7494758010</t>
  </si>
  <si>
    <t>Montáž ostatních zařízení rozvaděčů nn přístrojový rošt - do rozvaděče nebo skříně</t>
  </si>
  <si>
    <t>760792419</t>
  </si>
  <si>
    <t>106</t>
  </si>
  <si>
    <t>7494010568</t>
  </si>
  <si>
    <t>Přístroje pro spínání a ovládání Svornice a pomocný materiál Ostatní Přístrojový rošt do rozvaděče nn</t>
  </si>
  <si>
    <t>2001704603</t>
  </si>
  <si>
    <t>107</t>
  </si>
  <si>
    <t>7494253020</t>
  </si>
  <si>
    <t>Montáž kompenzačního rozvaděče kompenzační tlumivky do rozvaděče do 25 kVAr</t>
  </si>
  <si>
    <t>-808286047</t>
  </si>
  <si>
    <t>108</t>
  </si>
  <si>
    <t>7495400630</t>
  </si>
  <si>
    <t>Transformátory Kondenzátory 3-f, 400V AC, 50 Hz MKP suché, zapojení do trojúhelníku 15,0 kvar</t>
  </si>
  <si>
    <t>-449387897</t>
  </si>
  <si>
    <t>Poznámka k položce:_x000d_
kompenzační tlumivka KT - 15 kVAr</t>
  </si>
  <si>
    <t>109</t>
  </si>
  <si>
    <t>7494556010</t>
  </si>
  <si>
    <t>Montáž vzduchových stykačů do 100 A - včetně pomocných kontaktů</t>
  </si>
  <si>
    <t>-708277725</t>
  </si>
  <si>
    <t>110</t>
  </si>
  <si>
    <t>7494004324</t>
  </si>
  <si>
    <t>Modulární přístroje Spínací přístroje Instalační stykače AC/DC Ith 63 A, Uc AC/DC 230 V, 3x zapínací kontakt, 1x rozpínací kontakt, AC-3: 30A</t>
  </si>
  <si>
    <t>-1734067504</t>
  </si>
  <si>
    <t>Poznámka k položce:_x000d_
1x 3,15 kVAr_x000d_
1x 6,25 kVAr_x000d_
1x 12,5 kVAr_x000d_
3x 15 kVAr_x000d_
3x 25 kVAr</t>
  </si>
  <si>
    <t>111</t>
  </si>
  <si>
    <t>7494004748</t>
  </si>
  <si>
    <t>Modulární přístroje Ostatní přístroje -modulární přístroje Ventilátory Střešní rozvaděč. ventilátor 1500 m3/h - Ventilátor Rittal SK 3264.230</t>
  </si>
  <si>
    <t>-824545528</t>
  </si>
  <si>
    <t>112</t>
  </si>
  <si>
    <t>7496500310</t>
  </si>
  <si>
    <t>FKZ - 1-f. Spojovací vedení pro FKZ Pas Cu40/10, zaoblené hrany, vč. držáků (1držák na 1,5m pasu), uložení nastojato nebo na ležato do Un 27,5kV</t>
  </si>
  <si>
    <t>-464990428</t>
  </si>
  <si>
    <t>113</t>
  </si>
  <si>
    <t>7494255030</t>
  </si>
  <si>
    <t>Montáž regulačních a monitorovacích elektroenergetických zařízení nastavení zařízení - naprogramování, nastavení a uvedení rozvodnice do provozu</t>
  </si>
  <si>
    <t>-1170174400</t>
  </si>
  <si>
    <t>114</t>
  </si>
  <si>
    <t>7494271020</t>
  </si>
  <si>
    <t>Demontáž rozvaděčů ovládací skříně nebo ovládacího rozvaděče nn - včetně demontáže přívodních, vývodových kabelů, rámu apod., včetně nakládky rozvaděče na určený prostředek</t>
  </si>
  <si>
    <t>116243468</t>
  </si>
  <si>
    <t>115</t>
  </si>
  <si>
    <t>7494758020</t>
  </si>
  <si>
    <t>Montáž ostatních zařízení rozvaděčů nn označovací štítek - do rozvaděče nebo skříně</t>
  </si>
  <si>
    <t>1039590822</t>
  </si>
  <si>
    <t>116</t>
  </si>
  <si>
    <t>7494010572</t>
  </si>
  <si>
    <t>Přístroje pro spínání a ovládání Svornice a pomocný materiál Ostatní Označovací štítek do rozvaděče nn</t>
  </si>
  <si>
    <t>1134633164</t>
  </si>
  <si>
    <t>117</t>
  </si>
  <si>
    <t>7499452010</t>
  </si>
  <si>
    <t>Vydání příkazu "B" jednoduché pracoviště - vyhotovení příkazu "B" pro zajištění pracoviště při práci na vypnutém a zajištěném zařízení vn</t>
  </si>
  <si>
    <t>-1655776245</t>
  </si>
  <si>
    <t>118</t>
  </si>
  <si>
    <t>7499751010</t>
  </si>
  <si>
    <t>Dokončovací práce na elektrickém zařízení - uvádění zařízení do provozu, drobné montážní práce v rozvaděčích, koordinaci se zhotoviteli souvisejících zařízení apod.</t>
  </si>
  <si>
    <t>hod</t>
  </si>
  <si>
    <t>-1365254454</t>
  </si>
  <si>
    <t>119</t>
  </si>
  <si>
    <t>7499751020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</si>
  <si>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</si>
  <si>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-1095779974</t>
  </si>
  <si>
    <t>120</t>
  </si>
  <si>
    <t>7499751030</t>
  </si>
  <si>
    <t>Dokončovací práce zkušební provoz - včetně prokázání technických a kvalitativních parametrů zařízení</t>
  </si>
  <si>
    <t>-1511738786</t>
  </si>
  <si>
    <t>121</t>
  </si>
  <si>
    <t>7499751040</t>
  </si>
  <si>
    <t>Dokončovací práce zaškolení obsluhy - seznámení obsluhy s funkcemi zařízení včetně odevzdání dokumentace skutečného provedení</t>
  </si>
  <si>
    <t>-827612444</t>
  </si>
  <si>
    <t>122</t>
  </si>
  <si>
    <t>7499751050</t>
  </si>
  <si>
    <t>Dokončovací práce manipulace na zařízeních prováděné provozovatelem - manipulace nutné pro další práce zhotovitele na technologickém souboru</t>
  </si>
  <si>
    <t>-1639453315</t>
  </si>
  <si>
    <t>123</t>
  </si>
  <si>
    <t>7499251020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</si>
  <si>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</si>
  <si>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298129161</t>
  </si>
  <si>
    <t>124</t>
  </si>
  <si>
    <t>7499251025</t>
  </si>
  <si>
    <t>Vyhotovení výchozí revizní zprávy příplatek za každých dalších i započatých 500 000 Kč přes 1 000 000 Kč</t>
  </si>
  <si>
    <t>-1249119350</t>
  </si>
  <si>
    <t>125</t>
  </si>
  <si>
    <t>7499451010</t>
  </si>
  <si>
    <t>Vydání průkazu způsobilosti pro funkční celek, provizorní stav - vyhotovení dokladu o silnoproudých zařízeních a vydání průkazu způsobilosti</t>
  </si>
  <si>
    <t>1658255231</t>
  </si>
  <si>
    <t>126</t>
  </si>
  <si>
    <t>7499351015</t>
  </si>
  <si>
    <t>Zkoušky a prohlídky rozvodných zařízení kontrola rozvaděčů nn silových, manipulačních, ovládacích, reléových, stejnosměrných 1 pole - kontrola, revize, seřízení a uvedení do provozu zařízení včetně vystavení protokolu</t>
  </si>
  <si>
    <t>-1052544556</t>
  </si>
  <si>
    <t>127</t>
  </si>
  <si>
    <t>7499251020.1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</si>
  <si>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</si>
  <si>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-722241079</t>
  </si>
  <si>
    <t>7499251025.1</t>
  </si>
  <si>
    <t>Provedení technické prohlídky a zkoušky na silnoproudém zařízení, zařízení TV, zařízení NS, transformoven, EPZ příplatek za každých dalších i započatých 500 000 Kč přes 1 000 000 Kč</t>
  </si>
  <si>
    <t>2112872746</t>
  </si>
  <si>
    <t>129</t>
  </si>
  <si>
    <t>7499100020</t>
  </si>
  <si>
    <t>Ochranné prostředky a pracovní pomůcky Osobní ochranné prostředky a pracovní pomůcky pro el. stanice pro rozvodnu nn</t>
  </si>
  <si>
    <t>-1073315594</t>
  </si>
  <si>
    <t>130</t>
  </si>
  <si>
    <t>7499100420</t>
  </si>
  <si>
    <t>Ochranné prostředky a pracovní pomůcky Ostatní ochranné pomůcky Dielektrický koberec šíře 1300 mm</t>
  </si>
  <si>
    <t>-815590497</t>
  </si>
  <si>
    <t>02 - připojení RH a vnitřní elektroinstalace (databáze ÚOŽI)</t>
  </si>
  <si>
    <t>7491253010</t>
  </si>
  <si>
    <t>Montáž přístrojů spínacích instalačních kolébkových velkoplošných vypínačů jednopolových řaz.1, 250 V/10 A, IP20 vč.ovl.krytu a rámečku - včetně zapojení a osazení</t>
  </si>
  <si>
    <t>-613811373</t>
  </si>
  <si>
    <t>7491202310</t>
  </si>
  <si>
    <t>Elektroinstalační materiál Spínací přístroje instalační Přístroj spínače jednopólového, řazení 1, 1So šroubové svorky, IP20</t>
  </si>
  <si>
    <t>1504879335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</si>
  <si>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</si>
  <si>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</si>
  <si>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610346751</t>
  </si>
  <si>
    <t>7491204830</t>
  </si>
  <si>
    <t>Elektroinstalační materiál Zásuvky instalační Zásuvka jednonásobná s víčkem, plast, šroubové svorky, IP44</t>
  </si>
  <si>
    <t>-629929310</t>
  </si>
  <si>
    <t>7491455017</t>
  </si>
  <si>
    <t>Montáž plechových pozinkovaných kabelových žlabů (včetně příslušenství) šířky 250-500/100 mm včetně víka a nosníků - včetně rozměření, usazení, vyvážení, upevnění a elektrické pospojování</t>
  </si>
  <si>
    <t>-515877497</t>
  </si>
  <si>
    <t>7492300130</t>
  </si>
  <si>
    <t>Závěsný systém vn Ostatní příslušenství Kabelová příchytka plastová KHF 50-76</t>
  </si>
  <si>
    <t>410297144</t>
  </si>
  <si>
    <t>7492454020</t>
  </si>
  <si>
    <t>Montáž připojovacích systémů pro izolované vodiče a pomocné práce pro kabely vn kabelová příchytka</t>
  </si>
  <si>
    <t>-120614013</t>
  </si>
  <si>
    <t>7593500265</t>
  </si>
  <si>
    <t>Trasy kabelového vedení Drátěný žlab zinkochromátovaný 110X400 DZ</t>
  </si>
  <si>
    <t>-835996727</t>
  </si>
  <si>
    <t>7593500300</t>
  </si>
  <si>
    <t>Trasy kabelového vedení Přísušenství drátěných žlabů Závěs DZZ/B</t>
  </si>
  <si>
    <t>-1619721730</t>
  </si>
  <si>
    <t>7593500310</t>
  </si>
  <si>
    <t>Trasy kabelového vedení Přísušenství drátěných žlabů Montážní deska DZMD/B</t>
  </si>
  <si>
    <t>-322751669</t>
  </si>
  <si>
    <t>7491555010</t>
  </si>
  <si>
    <t>Montáž svítidel základních instalačních žárovkových nástěnných stropních do 200 W, IP20 - včetně zapojení a osazení, včetně montáže žárovky</t>
  </si>
  <si>
    <t>601798808</t>
  </si>
  <si>
    <t>7493101450</t>
  </si>
  <si>
    <t>Venkovní osvětlení Svítidla pro montáž na strop nebo stěnu Svítidlo LED kruhové s elektronickým předřadníkem, IP65, příkon 13 W, průměr 327 mm (např. Corso)</t>
  </si>
  <si>
    <t>-1645965318</t>
  </si>
  <si>
    <t>Poznámka k položce:_x000d_
S5 - venkovní osvětlení před dveřni rozvodny NN</t>
  </si>
  <si>
    <t>7491555020</t>
  </si>
  <si>
    <t>Montáž svítidel základních instalačních zářivkových s krytem s 1 zdrojem 1x36 W nebo 1x58 W, IP20 - včetně zapojení a osazení, s klasickým nebo elektronickým předřadníkem, včetně montáže zářivky</t>
  </si>
  <si>
    <t>-1569068435</t>
  </si>
  <si>
    <t>7491205733</t>
  </si>
  <si>
    <t>Elektroinstalační materiál Svítidla LED IP66 Svítidlo LED s elektronickým předřadníkem, polykarbonát, IP66, příkon 60-70 W, délka 1280 mm (např. Extra)</t>
  </si>
  <si>
    <t>1329102391</t>
  </si>
  <si>
    <t>7491651010</t>
  </si>
  <si>
    <t>Montáž vnitřního uzemnění uzemňovacích vodičů pevně na povrchu z pozinkované oceli (FeZn) do 120 mm2 - včetně upevnění, propojení a připojení pomocí svorek (chráničky, na rošty apod.)</t>
  </si>
  <si>
    <t>1692704969</t>
  </si>
  <si>
    <t>7491600920</t>
  </si>
  <si>
    <t>Uzemnění Hromosvodné vedení Pásek pozink. FeZn 30x4</t>
  </si>
  <si>
    <t>743976684</t>
  </si>
  <si>
    <t>7491651044</t>
  </si>
  <si>
    <t>Montáž vnitřního uzemnění ostatní svorka zkušební, spojovací, odbočná a upevňovací</t>
  </si>
  <si>
    <t>403761303</t>
  </si>
  <si>
    <t>7491601710</t>
  </si>
  <si>
    <t xml:space="preserve">Uzemnění Hromosvodné vedení Svorka SZa zkušební   (SZm)</t>
  </si>
  <si>
    <t>-162289285</t>
  </si>
  <si>
    <t>7494152015</t>
  </si>
  <si>
    <t>Montáž prázdných rozvodnic plastových nebo oceloplechových min. IP 55, třída izolace II, rozměru š 400-500 mm, v 400-800 mm - do zdi, na zeď nebo konstrukci, včetně montáže nosné konstrukce, kotevní, spojovací prvků, provedení zkoušek, dodání atestů, revizní zprávy včetně kusové zkoušky, neobsahuje elektrovýzbroj</t>
  </si>
  <si>
    <t>2055339654</t>
  </si>
  <si>
    <t>7493600290</t>
  </si>
  <si>
    <t>Kabelové a zásuvkové skříně, elektroměrové rozvaděče Smyčkové přípojkové skříně pro vodiče do průřezu 240 mm2 (SS) 3 sady pojistkových spodků velikosti 1 kompaktní pilíř včetně základu</t>
  </si>
  <si>
    <t>-1593125794</t>
  </si>
  <si>
    <t>Poznámka k položce:_x000d_
nová KS na objektu TS vedle RE PER2</t>
  </si>
  <si>
    <t>7494456517</t>
  </si>
  <si>
    <t>Montáž řadových pojistkových odpínačů pro nožové pojistky do 250 A třípólové velikosti 1 - včetně 2 ks připojovacích sad do rozvaděče nebo skříně</t>
  </si>
  <si>
    <t>196709869</t>
  </si>
  <si>
    <t>7494007792</t>
  </si>
  <si>
    <t>Pojistkové systémy Řadové pojistkové odpínače Řadové pojistkové odpínače velikosti 1 do 250 A Ie 250 A (325 A/ZP1), Ue 690 V, 3pól. provedení, M10 - šrouby přiloženy</t>
  </si>
  <si>
    <t>1759614409</t>
  </si>
  <si>
    <t>7494007860</t>
  </si>
  <si>
    <t xml:space="preserve">Pojistkové systémy Řadové pojistkové odpínače Příslušenství prizmatická svorka pro např.   FH2-1./F, připojení vodičů Cu/Al 120-240 mm2, 1 ks</t>
  </si>
  <si>
    <t>697372039</t>
  </si>
  <si>
    <t>-1112350508</t>
  </si>
  <si>
    <t>7494008406</t>
  </si>
  <si>
    <t>Pojistkové systémy Výkonové pojistkové vložky Pojistkové vložky Nožové pojistkové vložky, velikost 1 In 20A, Un AC 500 V / DC 440 V, velikost 1, gG - charakteristika pro všeobecné použití, Cd/Pb free</t>
  </si>
  <si>
    <t>562186950</t>
  </si>
  <si>
    <t>7492752018</t>
  </si>
  <si>
    <t>Montáž ukončení kabelů nn kabelovou spojkou 3/4/5 - žílové kabely s plastovou izolací do 240 mm2 - včetně odizolování pláště a izolace žil kabelu, včetně ukončení žil a stínění - oko</t>
  </si>
  <si>
    <t>1086096619</t>
  </si>
  <si>
    <t>7492103570</t>
  </si>
  <si>
    <t>Spojovací vedení, podpěrné izolátory Spojky, ukončení pasu, ostatní Spojka SVCZ-S4-4 3x185+95-3x240+120 AL</t>
  </si>
  <si>
    <t>1348340111</t>
  </si>
  <si>
    <t xml:space="preserve">Poznámka k položce:_x000d_
kab. spojka v kab. kanálu  pro kabel - bývalá jídelna a kuchyně (z el.měr rozvaděče na obv. stěně TS)</t>
  </si>
  <si>
    <t>7492554020</t>
  </si>
  <si>
    <t>Montáž kabelů 4- a 5-žílových Cu do 240 mm2 - uložení do země, chráničky, na rošty, pod omítku apod.</t>
  </si>
  <si>
    <t>210335385</t>
  </si>
  <si>
    <t>7492600170</t>
  </si>
  <si>
    <t>Kabely, vodiče, šňůry Al - nn Kabel silový 4 a 5-žílový, plastová izolace 1-AYKY 3x185+95</t>
  </si>
  <si>
    <t>-85856880</t>
  </si>
  <si>
    <t>7492751028</t>
  </si>
  <si>
    <t>Montáž ukončení kabelů nn v rozvaděči nebo na přístroji izolovaných s označením 2 - 5-ti žílových do 240 mm2 - montáž kabelové koncovky nebo záklopky včetně odizolování pláště a izolace žil kabelu, ukončení žil v rozvaděči, upevnění kabelových ok, roz. trubice, zakončení stínění apod.</t>
  </si>
  <si>
    <t>1918339241</t>
  </si>
  <si>
    <t>7492552018</t>
  </si>
  <si>
    <t>Montáž kabelů jednožílových Cu do 300 mm2 - uložení do země, chráničky, na rošty, pod omítku apod.</t>
  </si>
  <si>
    <t>1292796425</t>
  </si>
  <si>
    <t>Poznámka k položce:_x000d_
T1: 4x 1-YY 1x240; T2: 4x 1-YY 1x240</t>
  </si>
  <si>
    <t>7492501380</t>
  </si>
  <si>
    <t>Kabely, vodiče, šňůry Cu - nn Kabel jednožílový Cu, plastová izolace 1-YY 1 x 240 mm2</t>
  </si>
  <si>
    <t>-1269057123</t>
  </si>
  <si>
    <t>((6+2+2)*1,05)*4</t>
  </si>
  <si>
    <t>T1 - RH pole č.1</t>
  </si>
  <si>
    <t>((10+2+2)*1,05)*4</t>
  </si>
  <si>
    <t>T2 - RH pole č.2</t>
  </si>
  <si>
    <t>7492751010</t>
  </si>
  <si>
    <t>Montáž ukončení kabelů nn v rozvaděči nebo na přístroji izolovaných s označením 1 - žílových do 240 mm2 - montáž kabelové koncovky nebo záklopky včetně odizolování pláště a izolace žil kabelu, ukončení žil v rozvaděči, upevnění kabelových ok, roz. trubice, zakončení stínění apod.</t>
  </si>
  <si>
    <t>1088015000</t>
  </si>
  <si>
    <t>7497701180</t>
  </si>
  <si>
    <t xml:space="preserve">Kabely trakčního vedení, Různé TV  Kabelová koncovka do 1 kV vč.kabelového oka</t>
  </si>
  <si>
    <t>-1276946824</t>
  </si>
  <si>
    <t>222849020</t>
  </si>
  <si>
    <t>-372551517</t>
  </si>
  <si>
    <t>7494153020</t>
  </si>
  <si>
    <t>Montáž prázdných plastových kabelových skříní min. IP 44, výšky do 800 mm, hloubky do 320 mm do výklenku nebo na stěnu nebo na stožár š do 530 mm - včetně elektrovýzbroje</t>
  </si>
  <si>
    <t>-236902819</t>
  </si>
  <si>
    <t>Poznámka k položce:_x000d_
R-NN (vnitřní rozvody)</t>
  </si>
  <si>
    <t>7494000018</t>
  </si>
  <si>
    <t>Rozvodnicové a rozváděčové skříně Distri Rozvodnicové skříně Plastové Nástěnné (IP40) pro nástěnnou montáž, průhledné dveře, řad 3, modulů v řadě 14, krytí IP40, PE+N, bílá</t>
  </si>
  <si>
    <t>-1226014854</t>
  </si>
  <si>
    <t>7494351032</t>
  </si>
  <si>
    <t>Montáž jističů (do 10 kA) třípólových přes 20 do 63 A</t>
  </si>
  <si>
    <t>-1696597484</t>
  </si>
  <si>
    <t>Poznámka k položce:_x000d_
hl.vyp. R-NN</t>
  </si>
  <si>
    <t>7494004520</t>
  </si>
  <si>
    <t>Modulární přístroje Ostatní přístroje -modulární přístroje Vypínače In 32 A, Ue AC 250/440 V, 3pól</t>
  </si>
  <si>
    <t>120505945</t>
  </si>
  <si>
    <t>7494450520</t>
  </si>
  <si>
    <t>Montáž proudových chráničů dvoupólových s nadproudovou ochranou (10 kA) - do skříně nebo rozvaděče</t>
  </si>
  <si>
    <t>-1405831475</t>
  </si>
  <si>
    <t>7494003982</t>
  </si>
  <si>
    <t>Modulární přístroje Proudové chrániče Proudové chrániče s nadproudovou ochranou 10 kA typ AC In 10 A, Ue AC 230 V, charakteristika B, Idn 30 mA, 1+N-pól, Icn 10 kA, typ AC</t>
  </si>
  <si>
    <t>1890452215</t>
  </si>
  <si>
    <t>7494003984</t>
  </si>
  <si>
    <t>Modulární přístroje Proudové chrániče Proudové chrániče s nadproudovou ochranou 10 kA typ AC In 16 A, Ue AC 230 V, charakteristika B, Idn 30 mA, 1+N-pól, Icn 10 kA, typ AC</t>
  </si>
  <si>
    <t>-1581754254</t>
  </si>
  <si>
    <t>7492555012</t>
  </si>
  <si>
    <t>Montáž kabelů vícežílových Cu 12 x 1,5 mm2 - uložení do země, chráničky, na rošty, pod omítku apod.</t>
  </si>
  <si>
    <t>2005037745</t>
  </si>
  <si>
    <t>7492502140</t>
  </si>
  <si>
    <t>Kabely, vodiče, šňůry Cu - nn Kabel silový více-žílový Cu, plastová izolace CYKY 12J1,5 (12Cx1,5)</t>
  </si>
  <si>
    <t>1421889304</t>
  </si>
  <si>
    <t>7492751040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</si>
  <si>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</si>
  <si>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1827838227</t>
  </si>
  <si>
    <t>7492554010</t>
  </si>
  <si>
    <t>Montáž kabelů 4- a 5-žílových Cu do 16 mm2 - uložení do země, chráničky, na rošty, pod omítku apod.</t>
  </si>
  <si>
    <t>-1109534165</t>
  </si>
  <si>
    <t>7492501980</t>
  </si>
  <si>
    <t>Kabely, vodiče, šňůry Cu - nn Kabel silový 4 a 5-žílový Cu, plastová izolace CYKY 5J10 (5Cx10)</t>
  </si>
  <si>
    <t>-625851724</t>
  </si>
  <si>
    <t>Poznámka k položce:_x000d_
napájení R-NN (rozvaděč napájení vnitřní spotřeby)</t>
  </si>
  <si>
    <t>7492501880</t>
  </si>
  <si>
    <t>Kabely, vodiče, šňůry Cu - nn Kabel silový 4 a 5-žílový Cu, plastová izolace CYKY 4J16 (4Bx16)</t>
  </si>
  <si>
    <t>-2064131037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</si>
  <si>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</si>
  <si>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</si>
  <si>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1132852119</t>
  </si>
  <si>
    <t>7492553010</t>
  </si>
  <si>
    <t>Montáž kabelů 2- a 3-žílových Cu do 16 mm2 - uložení do země, chráničky, na rošty, pod omítku apod.</t>
  </si>
  <si>
    <t>-1787152503</t>
  </si>
  <si>
    <t>7492501760</t>
  </si>
  <si>
    <t xml:space="preserve">Kabely, vodiče, šňůry Cu - nn Kabel silový 2 a 3-žílový Cu, plastová izolace CYKY 3J1,5  (3Cx 1,5)</t>
  </si>
  <si>
    <t>528301257</t>
  </si>
  <si>
    <t>7492501770</t>
  </si>
  <si>
    <t xml:space="preserve">Kabely, vodiče, šňůry Cu - nn Kabel silový 2 a 3-žílový Cu, plastová izolace CYKY 3J2,5  (3Cx 2,5)</t>
  </si>
  <si>
    <t>37792300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</si>
  <si>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</si>
  <si>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</si>
  <si>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-367233509</t>
  </si>
  <si>
    <t>Poznámka k položce:_x000d_
7x 2,5 (Z1 - Z3)_x000d_
2x 2,5 (zás. rozv. VN)_x000d_
4x 1,5 (S5)_x000d_
10x 1,5 (S1-S4)_x000d_
2x 1,5 (osv. rozv. VN)_x000d_
2x 1,5 (napájení RAMEZ)</t>
  </si>
  <si>
    <t>7491252020</t>
  </si>
  <si>
    <t>Montáž krabic elektroinstalačních, rozvodek - bez zapojení krabice odbočné s víčkem a svorkovnicí - včetně zhotovení otvoru</t>
  </si>
  <si>
    <t>-1864138783</t>
  </si>
  <si>
    <t>7491201150</t>
  </si>
  <si>
    <t>Elektroinstalační materiál Elektroinstalační krabice a rozvodky Bez zapojení Krabice KO 100</t>
  </si>
  <si>
    <t>-169856053</t>
  </si>
  <si>
    <t>7491552012</t>
  </si>
  <si>
    <t>Montáž protipožárních ucpávek a tmelů protipožární ucpávka stěnou nebo stropem tloušťky do 50 cm, do EI 90 min. - protipožární ucpávky včetně příslušenství, vyhotovení a dodání atestu</t>
  </si>
  <si>
    <t>-261679710</t>
  </si>
  <si>
    <t>(0,8*0,4)*4</t>
  </si>
  <si>
    <t>7491510060</t>
  </si>
  <si>
    <t>Protipožární a kabelové ucpávky Protipožární ucpávky a tmely stěnou / stropem, tl. do 50cm, do EI 90 min.</t>
  </si>
  <si>
    <t>1713652492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</si>
  <si>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</si>
  <si>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</si>
  <si>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-1059158631</t>
  </si>
  <si>
    <t>7491510070</t>
  </si>
  <si>
    <t>Protipožární a kabelové ucpávky Protipožární ucpávky a tmely prostupu kabelového pr.do 110 mm, do EI 90 min.</t>
  </si>
  <si>
    <t>291371001</t>
  </si>
  <si>
    <t>7491510090</t>
  </si>
  <si>
    <t>Protipožární a kabelové ucpávky Protipožární ucpávky a tmely zpěvňující tmel CP 611A, tuba 310ml, do EI 90 min.</t>
  </si>
  <si>
    <t>823284720</t>
  </si>
  <si>
    <t>7491351020</t>
  </si>
  <si>
    <t>Montáž ocelových profilů plechů</t>
  </si>
  <si>
    <t>-557154404</t>
  </si>
  <si>
    <t>5964113000</t>
  </si>
  <si>
    <t>Zákrytová deska 1000/625x200</t>
  </si>
  <si>
    <t>1159939501</t>
  </si>
  <si>
    <t>5913420220</t>
  </si>
  <si>
    <t>Nátěr výstroje dráhy jednobarevný profilu L, T nebo U 40x40 mm. Poznámka: 1. V cenách jsou započteny náklady na očištění od starého nátěru a nečistot, provedení nového nátěru barvou schváleného typu a odstínu. 2. V cenách nejsou obsaženy náklady na dodávku materiálu.</t>
  </si>
  <si>
    <t>1079109267</t>
  </si>
  <si>
    <t>5963157005</t>
  </si>
  <si>
    <t>Nátěr hmota nátěrová syntetická základní</t>
  </si>
  <si>
    <t>litr</t>
  </si>
  <si>
    <t>-2085714822</t>
  </si>
  <si>
    <t>Poznámka k položce:_x000d_
nátěr poklopů kabelových kanálů</t>
  </si>
  <si>
    <t>7590195040</t>
  </si>
  <si>
    <t>Položení koberce dielektrického - uříznutí dielektrické podlahoviny na míru a připevnění pod dřevěné lišty. Bez dodání dielektrické podlahoviny</t>
  </si>
  <si>
    <t>-82614086</t>
  </si>
  <si>
    <t>1947436144</t>
  </si>
  <si>
    <t>5913420310</t>
  </si>
  <si>
    <t>Nátěr výstroje dráhy jednobarevný plechu podlahového. Poznámka: 1. V cenách jsou započteny náklady na očištění od starého nátěru a nečistot, provedení nového nátěru barvou schváleného typu a odstínu. 2. V cenách nejsou obsaženy náklady na dodávku materiálu.</t>
  </si>
  <si>
    <t>-937681778</t>
  </si>
  <si>
    <t>7499254020</t>
  </si>
  <si>
    <t>Měření intenzity osvětlení vnitřních prostor (orientační měření) - měření intenzity umělého osvětlení v rozsahu tohoto SO dle ČSN EN 12464-1/2 včetně vyhotovení protokolu</t>
  </si>
  <si>
    <t>-2105763179</t>
  </si>
  <si>
    <t>7499555010</t>
  </si>
  <si>
    <t>Zkoušky vodičů a kabelů ovládacích jakéhokoliv počtu žil - měření kabelu, vodiče včetně vyhotovení protokolu</t>
  </si>
  <si>
    <t>-582918065</t>
  </si>
  <si>
    <t>350144797</t>
  </si>
  <si>
    <t>-1415817956</t>
  </si>
  <si>
    <t>-5276284</t>
  </si>
  <si>
    <t>7499250515</t>
  </si>
  <si>
    <t>Vyhotovení výchozí revizní zprávy pro opravné práce pro objem investičních nákladů přes 100 000 do 500 000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</si>
  <si>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1849101010</t>
  </si>
  <si>
    <t>7499251015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</si>
  <si>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</si>
  <si>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1123176670</t>
  </si>
  <si>
    <t>03 - vnější uzemnění (databáze ÚOŽI)</t>
  </si>
  <si>
    <t>7494231020</t>
  </si>
  <si>
    <t>Přeložky rozvaděčů 1 kusu pole rozvaděče nn - demontáž, potřebné přemístění, montáž na novém místě, propojení, obnovení funkce, včetně nezbytně nutné opravy poškozených částí</t>
  </si>
  <si>
    <t>-1367029462</t>
  </si>
  <si>
    <t>Poznámka k položce:_x000d_
demontáž a opětovná montáž 3ks KS před TS</t>
  </si>
  <si>
    <t>7491652010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</si>
  <si>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 kabelové kynety a chráničku</t>
  </si>
  <si>
    <t>-920203940</t>
  </si>
  <si>
    <t>6*16,5</t>
  </si>
  <si>
    <t>5*4,5</t>
  </si>
  <si>
    <t>3*3,5</t>
  </si>
  <si>
    <t>2,5</t>
  </si>
  <si>
    <t>5*2,5</t>
  </si>
  <si>
    <t>Součet</t>
  </si>
  <si>
    <t>7491600180</t>
  </si>
  <si>
    <t>Uzemnění Vnější Uzemňovací vedení v zemi, páskem FeZn do 120 mm2</t>
  </si>
  <si>
    <t>1624011330</t>
  </si>
  <si>
    <t>7491652040</t>
  </si>
  <si>
    <t>Montáž vnějšího uzemnění zemnící tyče z pozinkované oceli (FeZn), délky do 2 m - zemnící tyče (horní konec tyče min. 80 cm pod povrchem) včetně připojení tyče k pásku</t>
  </si>
  <si>
    <t>742191066</t>
  </si>
  <si>
    <t>7491600250-R</t>
  </si>
  <si>
    <t>Uzemnění Vnější Tyč ZT 2.0k K- kříž zemnící</t>
  </si>
  <si>
    <t>-1877532414</t>
  </si>
  <si>
    <t>7491653010</t>
  </si>
  <si>
    <t>Montáž hromosvodného vedení svodových vodičů průměru do 10 mm z pozinkované oceli (FeZn) nebo měděného (Cu) s podpěrami - upevnění, propojení a připojení pomocí svorek</t>
  </si>
  <si>
    <t>315746807</t>
  </si>
  <si>
    <t>7491600190</t>
  </si>
  <si>
    <t>Uzemnění Vnější Uzemňovací vedení v zemi, kruhovým vodičem FeZn do D=10 mm</t>
  </si>
  <si>
    <t>344470159</t>
  </si>
  <si>
    <t>7491654012</t>
  </si>
  <si>
    <t>Montáž svorek spojovacích se 3 a více šrouby (typ ST, SJ, SK, SZ, SR01, 02, aj.)</t>
  </si>
  <si>
    <t>-192477096</t>
  </si>
  <si>
    <t>444613041</t>
  </si>
  <si>
    <t>7491601450</t>
  </si>
  <si>
    <t>Uzemnění Hromosvodné vedení Svorka SR 2b</t>
  </si>
  <si>
    <t>1690941882</t>
  </si>
  <si>
    <t>7491601470</t>
  </si>
  <si>
    <t>Uzemnění Hromosvodné vedení Svorka SR 3b - plech</t>
  </si>
  <si>
    <t>1455349704</t>
  </si>
  <si>
    <t>7491654030</t>
  </si>
  <si>
    <t>Montáž svorek zkušební včetně ochranného úhelníku či trubky včetně držáků do zdiva, označovací štítek se 4 šrouby (typ SZ apod.).,</t>
  </si>
  <si>
    <t>-2093274747</t>
  </si>
  <si>
    <t>7491601841</t>
  </si>
  <si>
    <t>Uzemnění Hromosvodné vedení Úhelník ochranný OU 2.0 na ochranu svodu 2 m</t>
  </si>
  <si>
    <t>742095152</t>
  </si>
  <si>
    <t>7491601740</t>
  </si>
  <si>
    <t>Uzemnění Hromosvodné vedení Svorka SZ - litina</t>
  </si>
  <si>
    <t>647485998</t>
  </si>
  <si>
    <t>7499551010</t>
  </si>
  <si>
    <t>Měření zemničů zemních odporů - zemniče prvního nebo samostatného</t>
  </si>
  <si>
    <t>-90179464</t>
  </si>
  <si>
    <t>7499551019</t>
  </si>
  <si>
    <t>Měření zemničů příplatek za každý další zemnič</t>
  </si>
  <si>
    <t>1152723293</t>
  </si>
  <si>
    <t>7499552020</t>
  </si>
  <si>
    <t>Měření zemnících sítí zemnicí sítě zemnicí sítě do 200 m2 plochy</t>
  </si>
  <si>
    <t>-2005038226</t>
  </si>
  <si>
    <t>Dokončovací práce úprava zapojení stávajících kabelových skříní/rozvaděčů</t>
  </si>
  <si>
    <t>2089612922</t>
  </si>
  <si>
    <t>Dokončovací práce manipulace na zařízeních prováděné provozovatelem</t>
  </si>
  <si>
    <t>-1523600941</t>
  </si>
  <si>
    <t>04 - zemní a pomocné práce (databáze ÚRS)</t>
  </si>
  <si>
    <t xml:space="preserve">    1 - Zemní práce</t>
  </si>
  <si>
    <t xml:space="preserve">    5 - Komunikace pozemní</t>
  </si>
  <si>
    <t xml:space="preserve">    997 - Přesun sutě</t>
  </si>
  <si>
    <t>M - Práce a dodávky M</t>
  </si>
  <si>
    <t xml:space="preserve">    46-M - Zemní práce při extr.mont.pracích</t>
  </si>
  <si>
    <t>HZS - Hodinové zúčtovací sazby</t>
  </si>
  <si>
    <t>Zemní práce</t>
  </si>
  <si>
    <t>112101102</t>
  </si>
  <si>
    <t>Odstranění stromů listnatých průměru kmene přes 300 do 500 mm</t>
  </si>
  <si>
    <t>CS ÚRS 2023 01</t>
  </si>
  <si>
    <t>784159030</t>
  </si>
  <si>
    <t>Online PSC</t>
  </si>
  <si>
    <t>https://podminky.urs.cz/item/CS_URS_2023_01/112101102</t>
  </si>
  <si>
    <t>112251102</t>
  </si>
  <si>
    <t>Odstranění pařezů průměru přes 300 do 500 mm</t>
  </si>
  <si>
    <t>874307858</t>
  </si>
  <si>
    <t>https://podminky.urs.cz/item/CS_URS_2023_01/112251102</t>
  </si>
  <si>
    <t>162201402</t>
  </si>
  <si>
    <t>Vodorovné přemístění větví stromů listnatých do 1 km D kmene přes 300 do 500 mm</t>
  </si>
  <si>
    <t>-676666719</t>
  </si>
  <si>
    <t>https://podminky.urs.cz/item/CS_URS_2023_01/162201402</t>
  </si>
  <si>
    <t>162301932</t>
  </si>
  <si>
    <t>Příplatek k vodorovnému přemístění větví stromů listnatých D kmene přes 300 do 500 mm ZKD 1 km</t>
  </si>
  <si>
    <t>492778158</t>
  </si>
  <si>
    <t>https://podminky.urs.cz/item/CS_URS_2023_01/162301932</t>
  </si>
  <si>
    <t>113106123</t>
  </si>
  <si>
    <t>Rozebrání dlažeb ze zámkových dlaždic komunikací pro pěší ručně</t>
  </si>
  <si>
    <t>-2105560720</t>
  </si>
  <si>
    <t>https://podminky.urs.cz/item/CS_URS_2023_01/113106123</t>
  </si>
  <si>
    <t>460911122</t>
  </si>
  <si>
    <t>Očištění dlaždic betonových tvarovaných nebo zámkových z rozebraných dlažeb při elektromontážích</t>
  </si>
  <si>
    <t>-934973417</t>
  </si>
  <si>
    <t>https://podminky.urs.cz/item/CS_URS_2023_01/460911122</t>
  </si>
  <si>
    <t>460921222</t>
  </si>
  <si>
    <t>Kladení dlažby po překopech při elektromontážích dlaždice betonové zámkové do lože z kameniva těženého</t>
  </si>
  <si>
    <t>964756461</t>
  </si>
  <si>
    <t>https://podminky.urs.cz/item/CS_URS_2023_01/460921222</t>
  </si>
  <si>
    <t>58343872</t>
  </si>
  <si>
    <t>kamenivo drcené hrubé frakce 8/16</t>
  </si>
  <si>
    <t>t</t>
  </si>
  <si>
    <t>-153237781</t>
  </si>
  <si>
    <t>60*0,1+1,4</t>
  </si>
  <si>
    <t>58337310</t>
  </si>
  <si>
    <t>štěrkopísek frakce 0/4</t>
  </si>
  <si>
    <t>1517716430</t>
  </si>
  <si>
    <t>60*0,1*1,6</t>
  </si>
  <si>
    <t>113201111</t>
  </si>
  <si>
    <t>Vytrhání obrub s vybouráním lože, s přemístěním hmot na skládku na vzdálenost do 3 m nebo s naložením na dopravní prostředek chodníkových ležatých</t>
  </si>
  <si>
    <t>1212286964</t>
  </si>
  <si>
    <t>https://podminky.urs.cz/item/CS_URS_2023_01/113201111</t>
  </si>
  <si>
    <t>460912211</t>
  </si>
  <si>
    <t>Očištění vybouraných obrubníků chodníkových od spojovacího materiálu</t>
  </si>
  <si>
    <t>2067479470</t>
  </si>
  <si>
    <t>https://podminky.urs.cz/item/CS_URS_2023_01/460912211</t>
  </si>
  <si>
    <t>460892121</t>
  </si>
  <si>
    <t>Osazení betonového obrubníku chodníkového ležatého do betonu při elektromontážích</t>
  </si>
  <si>
    <t>-885530635</t>
  </si>
  <si>
    <t>https://podminky.urs.cz/item/CS_URS_2023_01/460892121</t>
  </si>
  <si>
    <t>58932909</t>
  </si>
  <si>
    <t>beton C 20/25 X0XC2 kamenivo frakce 0/16</t>
  </si>
  <si>
    <t>m3</t>
  </si>
  <si>
    <t>790224881</t>
  </si>
  <si>
    <t>0,15*0,25*40</t>
  </si>
  <si>
    <t>lože pro obrubníky</t>
  </si>
  <si>
    <t>30*0,2</t>
  </si>
  <si>
    <t>obetonování kolem TS</t>
  </si>
  <si>
    <t>119003131</t>
  </si>
  <si>
    <t>Pomocné konstrukce při zabezpečení výkopu svislé výstražná páska zřízení</t>
  </si>
  <si>
    <t>1156805131</t>
  </si>
  <si>
    <t>https://podminky.urs.cz/item/CS_URS_2023_01/119003131</t>
  </si>
  <si>
    <t>73558001</t>
  </si>
  <si>
    <t>páska výstražná vstup zakázán</t>
  </si>
  <si>
    <t>-862818891</t>
  </si>
  <si>
    <t>119003132</t>
  </si>
  <si>
    <t>Pomocné konstrukce při zabezpečení výkopu svislé výstražná páska odstranění</t>
  </si>
  <si>
    <t>-1173312569</t>
  </si>
  <si>
    <t>https://podminky.urs.cz/item/CS_URS_2023_01/119003132</t>
  </si>
  <si>
    <t>129911121</t>
  </si>
  <si>
    <t>Bourání konstrukcí v odkopávkách a prokopávkách ručně s přemístěním suti na hromady na vzdálenost do 20 m nebo s naložením na dopravní prostředek z betonu prostého neprokládaného</t>
  </si>
  <si>
    <t>470745197</t>
  </si>
  <si>
    <t>https://podminky.urs.cz/item/CS_URS_2023_01/129911121</t>
  </si>
  <si>
    <t>8,95*1*0,3</t>
  </si>
  <si>
    <t>10,9*1*0,3</t>
  </si>
  <si>
    <t>2,5*0,5*0,25</t>
  </si>
  <si>
    <t>13,5*4*0,4</t>
  </si>
  <si>
    <t xml:space="preserve">(délka x šířka x hloubka) </t>
  </si>
  <si>
    <t>113107145</t>
  </si>
  <si>
    <t>Odstranění podkladů nebo krytů ručně s přemístěním hmot na skládku na vzdálenost do 3 m nebo s naložením na dopravní prostředek živičných, o tl. vrstvy přes 200 do 250 mm</t>
  </si>
  <si>
    <t>-783430890</t>
  </si>
  <si>
    <t>https://podminky.urs.cz/item/CS_URS_2023_01/113107145</t>
  </si>
  <si>
    <t>122311101</t>
  </si>
  <si>
    <t>Odkopávky a prokopávky ručně zapažené i nezapažené v hornině třídy těžitelnosti II skupiny 4</t>
  </si>
  <si>
    <t>1061166029</t>
  </si>
  <si>
    <t>https://podminky.urs.cz/item/CS_URS_2023_01/122311101</t>
  </si>
  <si>
    <t>2*(1*16*0,5)</t>
  </si>
  <si>
    <t>4*(1,5*16*0,8)</t>
  </si>
  <si>
    <t>129001101</t>
  </si>
  <si>
    <t>Příplatek k cenám vykopávek za ztížení vykopávky v blízkosti podzemního vedení nebo výbušnin v horninách jakékoliv třídy</t>
  </si>
  <si>
    <t>2014591593</t>
  </si>
  <si>
    <t>https://podminky.urs.cz/item/CS_URS_2023_01/129001101</t>
  </si>
  <si>
    <t>162211321</t>
  </si>
  <si>
    <t>Vodorovné přemístění výkopku nebo sypaniny stavebním kolečkem s vyprázdněním kolečka na hromady nebo do dopravního prostředku na vzdálenost do 10 m z horniny třídy těžitelnosti II, skupiny 4 a 5</t>
  </si>
  <si>
    <t>1234920447</t>
  </si>
  <si>
    <t>https://podminky.urs.cz/item/CS_URS_2023_01/162211321</t>
  </si>
  <si>
    <t>174112101</t>
  </si>
  <si>
    <t>Zásyp sypaninou z jakékoliv horniny při překopech inženýrských sítí ručně objemu do 30 m3 s uložením výkopku ve vrstvách se zhutněním jam, šachet, rýh nebo kolem objektů v těchto vykopávkách</t>
  </si>
  <si>
    <t>1029753999</t>
  </si>
  <si>
    <t>https://podminky.urs.cz/item/CS_URS_2023_01/174112101</t>
  </si>
  <si>
    <t>174112109</t>
  </si>
  <si>
    <t>Zásyp sypaninou z jakékoliv horniny při překopech inženýrských sítí ručně Příplatek k ceně za prohození sypaniny sítem</t>
  </si>
  <si>
    <t>-1731614339</t>
  </si>
  <si>
    <t>https://podminky.urs.cz/item/CS_URS_2023_01/174112109</t>
  </si>
  <si>
    <t>2*(1*16*0,2)</t>
  </si>
  <si>
    <t>4*(1,5*16*0,2)</t>
  </si>
  <si>
    <t>181311103</t>
  </si>
  <si>
    <t>Rozprostření a urovnání ornice v rovině nebo ve svahu sklonu do 1:5 ručně při souvislé ploše, tl. vrstvy do 200 mm</t>
  </si>
  <si>
    <t>-1859276991</t>
  </si>
  <si>
    <t>https://podminky.urs.cz/item/CS_URS_2023_01/181311103</t>
  </si>
  <si>
    <t>2,5*16,5</t>
  </si>
  <si>
    <t>2*8,5</t>
  </si>
  <si>
    <t>4*16,5</t>
  </si>
  <si>
    <t>564861111</t>
  </si>
  <si>
    <t>Podklad ze štěrkodrti ŠD s rozprostřením a zhutněním plochy přes 100 m2, po zhutnění tl. 200 mm</t>
  </si>
  <si>
    <t>-2010062168</t>
  </si>
  <si>
    <t>https://podminky.urs.cz/item/CS_URS_2023_01/564861111</t>
  </si>
  <si>
    <t>58935170</t>
  </si>
  <si>
    <t>štěrk zpevněný cementovou maltou ŠCM</t>
  </si>
  <si>
    <t>949877946</t>
  </si>
  <si>
    <t>68*0,2</t>
  </si>
  <si>
    <t>Komunikace pozemní</t>
  </si>
  <si>
    <t>572351112</t>
  </si>
  <si>
    <t>Vyspravení krytu komunikací po překopech inženýrských sítí plochy přes 15 m2 litým asfaltem MA (LA), po zhutnění tl. přes 40 do 60 mm</t>
  </si>
  <si>
    <t>-393173284</t>
  </si>
  <si>
    <t>https://podminky.urs.cz/item/CS_URS_2023_01/572351112</t>
  </si>
  <si>
    <t>58942406</t>
  </si>
  <si>
    <t>beton asfaltový vrstva obrusná ACO 11+ pojivo asfalt 50/70</t>
  </si>
  <si>
    <t>-2071829295</t>
  </si>
  <si>
    <t>997</t>
  </si>
  <si>
    <t>Přesun sutě</t>
  </si>
  <si>
    <t>997013111</t>
  </si>
  <si>
    <t>Vnitrostaveništní doprava suti a vybouraných hmot vodorovně do 50 m svisle s použitím mechanizace pro budovy a haly výšky do 6 m</t>
  </si>
  <si>
    <t>809215651</t>
  </si>
  <si>
    <t>https://podminky.urs.cz/item/CS_URS_2023_01/997013111</t>
  </si>
  <si>
    <t>Práce a dodávky M</t>
  </si>
  <si>
    <t>46-M</t>
  </si>
  <si>
    <t>Zemní práce při extr.mont.pracích</t>
  </si>
  <si>
    <t>468041113</t>
  </si>
  <si>
    <t>Řezání betonového podkladu nebo krytu při elektromontážích hl přes 15 do 20 cm</t>
  </si>
  <si>
    <t>1510648284</t>
  </si>
  <si>
    <t>https://podminky.urs.cz/item/CS_URS_2023_01/468041113</t>
  </si>
  <si>
    <t>468011132</t>
  </si>
  <si>
    <t>Odstranění podkladu nebo krytu komunikace při elektromontážích z betonu prostého tl přes 15 do 30 cm</t>
  </si>
  <si>
    <t>-430479990</t>
  </si>
  <si>
    <t>https://podminky.urs.cz/item/CS_URS_2023_01/468011132</t>
  </si>
  <si>
    <t>plocha za ts</t>
  </si>
  <si>
    <t>okolo TS</t>
  </si>
  <si>
    <t>468041123</t>
  </si>
  <si>
    <t>Řezání živičného podkladu nebo krytu při elektromontážích hl přes 10 do 15 cm</t>
  </si>
  <si>
    <t>-1288526060</t>
  </si>
  <si>
    <t>https://podminky.urs.cz/item/CS_URS_2023_01/468041123</t>
  </si>
  <si>
    <t>468011143</t>
  </si>
  <si>
    <t>Odstranění podkladu nebo krytu komunikace při elektromontážích ze živice tl přes 10 do 15 cm</t>
  </si>
  <si>
    <t>-86875903</t>
  </si>
  <si>
    <t>https://podminky.urs.cz/item/CS_URS_2023_01/468011143</t>
  </si>
  <si>
    <t>460671112</t>
  </si>
  <si>
    <t>Výstražná fólie pro krytí kabelů šířky 25 cm</t>
  </si>
  <si>
    <t>906607142</t>
  </si>
  <si>
    <t>https://podminky.urs.cz/item/CS_URS_2023_01/460671112</t>
  </si>
  <si>
    <t>460721113</t>
  </si>
  <si>
    <t>Krytí spojek, koncovek a odbočnic pro kabely přes 10 do 22 kV cihlami s ložem a zásypem pískem</t>
  </si>
  <si>
    <t>-547043176</t>
  </si>
  <si>
    <t>https://podminky.urs.cz/item/CS_URS_2023_01/460721113</t>
  </si>
  <si>
    <t>468101212</t>
  </si>
  <si>
    <t>Vysekání rýh pro montáž trubek a kabelů ve stropech hl do 3 cm a š přes 3 do 5 cm</t>
  </si>
  <si>
    <t>1869420759</t>
  </si>
  <si>
    <t>https://podminky.urs.cz/item/CS_URS_2023_01/468101212</t>
  </si>
  <si>
    <t>468101421</t>
  </si>
  <si>
    <t>Vysekání rýh pro montáž trubek a kabelů v cihelných zdech hl přes 3 do 5 cm a š do 5 cm</t>
  </si>
  <si>
    <t>878934632</t>
  </si>
  <si>
    <t>https://podminky.urs.cz/item/CS_URS_2023_01/468101421</t>
  </si>
  <si>
    <t>15*2+2+4*2+4*2</t>
  </si>
  <si>
    <t>HZS</t>
  </si>
  <si>
    <t>Hodinové zúčtovací sazby</t>
  </si>
  <si>
    <t>HZS4132</t>
  </si>
  <si>
    <t>Hodinová zúčtovací sazba jeřábník specialista</t>
  </si>
  <si>
    <t>2072135050</t>
  </si>
  <si>
    <t>https://podminky.urs.cz/item/CS_URS_2023_01/HZS4132</t>
  </si>
  <si>
    <t>05 - VRN (databáze ÚRS)</t>
  </si>
  <si>
    <t>997013609</t>
  </si>
  <si>
    <t>Poplatek za uložení na skládce (skládkovné) stavebního odpadu ze směsí nebo oddělených frakcí betonu, cihel a keramických výrobků kód odpadu 17 01 07</t>
  </si>
  <si>
    <t>-1064495035</t>
  </si>
  <si>
    <t>https://podminky.urs.cz/item/CS_URS_2023_01/997013609</t>
  </si>
  <si>
    <t>7,5*2,3</t>
  </si>
  <si>
    <t>997013602</t>
  </si>
  <si>
    <t>Poplatek za uložení na skládce (skládkovné) stavebního odpadu železobetonového kód odpadu 17 01 01</t>
  </si>
  <si>
    <t>-779767605</t>
  </si>
  <si>
    <t>https://podminky.urs.cz/item/CS_URS_2023_01/997013602</t>
  </si>
  <si>
    <t>27,868*2,8</t>
  </si>
  <si>
    <t>997013655</t>
  </si>
  <si>
    <t>Poplatek za uložení na skládce (skládkovné) zeminy a kamení kód odpadu 17 05 04</t>
  </si>
  <si>
    <t>-1632591114</t>
  </si>
  <si>
    <t>https://podminky.urs.cz/item/CS_URS_2023_01/997013655</t>
  </si>
  <si>
    <t>60*0,2*1,7</t>
  </si>
  <si>
    <t>997013645</t>
  </si>
  <si>
    <t>Poplatek za uložení na skládce (skládkovné) odpadu asfaltového bez dehtu kód odpadu 17 03 02</t>
  </si>
  <si>
    <t>1037774894</t>
  </si>
  <si>
    <t>https://podminky.urs.cz/item/CS_URS_2023_01/997013645</t>
  </si>
  <si>
    <t>16*2*0,3*2,2</t>
  </si>
  <si>
    <t>9902900200</t>
  </si>
  <si>
    <t>Naložení objemnějšího kusového materiálu, vybouraných hmot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</si>
  <si>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-564124663</t>
  </si>
  <si>
    <t>https://podminky.urs.cz/item/CS_URS_2023_01/9902900200</t>
  </si>
  <si>
    <t>997013501</t>
  </si>
  <si>
    <t>Odvoz suti a vybouraných hmot na skládku nebo meziskládku se složením, na vzdálenost do 1 km</t>
  </si>
  <si>
    <t>846066766</t>
  </si>
  <si>
    <t>https://podminky.urs.cz/item/CS_URS_2023_01/997013501</t>
  </si>
  <si>
    <t>Poznámka k položce:_x000d_
AZS RECYKLACE ODPADU s.r.o. - Recyklační centrum stavebních odpadů – Sadov</t>
  </si>
  <si>
    <t>997013509</t>
  </si>
  <si>
    <t>Odvoz suti a vybouraných hmot na skládku nebo meziskládku se složením, na vzdálenost Příplatek k ceně za každý další i započatý 1 km přes 1 km</t>
  </si>
  <si>
    <t>264867601</t>
  </si>
  <si>
    <t>https://podminky.urs.cz/item/CS_URS_2023_01/997013509</t>
  </si>
  <si>
    <t>Poznámka k položce:_x000d_
6 km</t>
  </si>
  <si>
    <t>6*136,8</t>
  </si>
  <si>
    <t>032103000</t>
  </si>
  <si>
    <t>Náklady na stavební buňky</t>
  </si>
  <si>
    <t>…</t>
  </si>
  <si>
    <t>-1896289669</t>
  </si>
  <si>
    <t>https://podminky.urs.cz/item/CS_URS_2023_01/032103000</t>
  </si>
  <si>
    <t>013244000</t>
  </si>
  <si>
    <t>Dokumentace pro provádění stavby</t>
  </si>
  <si>
    <t>549950562</t>
  </si>
  <si>
    <t>https://podminky.urs.cz/item/CS_URS_2023_01/013244000</t>
  </si>
  <si>
    <t>013254000</t>
  </si>
  <si>
    <t>Dokumentace skutečného provedení stavby</t>
  </si>
  <si>
    <t>67122000</t>
  </si>
  <si>
    <t>https://podminky.urs.cz/item/CS_URS_2023_01/013254000</t>
  </si>
  <si>
    <t>032803000</t>
  </si>
  <si>
    <t>Ostatní vybavení staveniště</t>
  </si>
  <si>
    <t>-953465202</t>
  </si>
  <si>
    <t>https://podminky.urs.cz/item/CS_URS_2023_01/032803000</t>
  </si>
  <si>
    <t>032903000</t>
  </si>
  <si>
    <t>Náklady na provoz a údržbu vybavení staveniště</t>
  </si>
  <si>
    <t>-2074346390</t>
  </si>
  <si>
    <t>https://podminky.urs.cz/item/CS_URS_2023_01/032903000</t>
  </si>
  <si>
    <t>06 -2021-4510-06/RDS - Karlovy Vary trafostanice h.n. - malování vniřních i venkovních zdí, oprava podlahy</t>
  </si>
  <si>
    <t>210310</t>
  </si>
  <si>
    <t>CS ÚRS 2021 01</t>
  </si>
  <si>
    <t>-1997418586</t>
  </si>
  <si>
    <t>https://podminky.urs.cz/item/CS_URS_2021_01/611311131</t>
  </si>
  <si>
    <t>8,94*3,8</t>
  </si>
  <si>
    <t>-967558809</t>
  </si>
  <si>
    <t>https://podminky.urs.cz/item/CS_URS_2021_01/611315111</t>
  </si>
  <si>
    <t>223914428</t>
  </si>
  <si>
    <t>https://podminky.urs.cz/item/CS_URS_2021_01/612311131</t>
  </si>
  <si>
    <t>(8,94*3,7)*2</t>
  </si>
  <si>
    <t>(3,8*3,7)*2</t>
  </si>
  <si>
    <t>512914612</t>
  </si>
  <si>
    <t>https://podminky.urs.cz/item/CS_URS_2021_01/612315111</t>
  </si>
  <si>
    <t>190654176</t>
  </si>
  <si>
    <t>https://podminky.urs.cz/item/CS_URS_2021_01/619991011</t>
  </si>
  <si>
    <t>1184670140</t>
  </si>
  <si>
    <t>https://podminky.urs.cz/item/CS_URS_2021_01/619991021</t>
  </si>
  <si>
    <t>-259494512</t>
  </si>
  <si>
    <t>https://podminky.urs.cz/item/CS_URS_2021_01/619995001</t>
  </si>
  <si>
    <t>2,6*4</t>
  </si>
  <si>
    <t>2*2</t>
  </si>
  <si>
    <t>1762198351</t>
  </si>
  <si>
    <t>https://podminky.urs.cz/item/CS_URS_2021_01/622135000</t>
  </si>
  <si>
    <t>8,94*1,8</t>
  </si>
  <si>
    <t>-1924542300</t>
  </si>
  <si>
    <t>https://podminky.urs.cz/item/CS_URS_2021_01/622142001</t>
  </si>
  <si>
    <t>-1691368784</t>
  </si>
  <si>
    <t>https://podminky.urs.cz/item/CS_URS_2021_01/622325259</t>
  </si>
  <si>
    <t>-2032480066</t>
  </si>
  <si>
    <t>https://podminky.urs.cz/item/CS_URS_2021_01/628613611</t>
  </si>
  <si>
    <t>2119027452</t>
  </si>
  <si>
    <t>https://podminky.urs.cz/item/CS_URS_2021_01/946111114</t>
  </si>
  <si>
    <t>-1592477698</t>
  </si>
  <si>
    <t>https://podminky.urs.cz/item/CS_URS_2021_01/946111214</t>
  </si>
  <si>
    <t>-1483871738</t>
  </si>
  <si>
    <t>https://podminky.urs.cz/item/CS_URS_2021_01/946111814</t>
  </si>
  <si>
    <t>98024249</t>
  </si>
  <si>
    <t>https://podminky.urs.cz/item/CS_URS_2021_01/767640221</t>
  </si>
  <si>
    <t>-1810724796</t>
  </si>
  <si>
    <t>-1479627386</t>
  </si>
  <si>
    <t>https://podminky.urs.cz/item/CS_URS_2021_01/767651800</t>
  </si>
  <si>
    <t>78995006</t>
  </si>
  <si>
    <t>https://podminky.urs.cz/item/CS_URS_2021_01/767651821</t>
  </si>
  <si>
    <t>-164189920</t>
  </si>
  <si>
    <t>https://podminky.urs.cz/item/CS_URS_2021_01/767691823</t>
  </si>
  <si>
    <t>1469308287</t>
  </si>
  <si>
    <t>https://podminky.urs.cz/item/CS_URS_2021_01/771121011</t>
  </si>
  <si>
    <t>209675681</t>
  </si>
  <si>
    <t>-1302148954</t>
  </si>
  <si>
    <t>https://podminky.urs.cz/item/CS_URS_2021_01/777111101</t>
  </si>
  <si>
    <t>-223242097</t>
  </si>
  <si>
    <t>https://podminky.urs.cz/item/CS_URS_2021_01/777111111</t>
  </si>
  <si>
    <t>739764480</t>
  </si>
  <si>
    <t>https://podminky.urs.cz/item/CS_URS_2021_01/783301303</t>
  </si>
  <si>
    <t>61934438</t>
  </si>
  <si>
    <t>https://podminky.urs.cz/item/CS_URS_2021_01/783314101</t>
  </si>
  <si>
    <t>251510814</t>
  </si>
  <si>
    <t>https://podminky.urs.cz/item/CS_URS_2021_01/783317105</t>
  </si>
  <si>
    <t>934111584</t>
  </si>
  <si>
    <t>https://podminky.urs.cz/item/CS_URS_2021_01/783401401</t>
  </si>
  <si>
    <t>3,8*0,5</t>
  </si>
  <si>
    <t>8,94*0,5</t>
  </si>
  <si>
    <t>3,2*0,5</t>
  </si>
  <si>
    <t>8,17*0,5</t>
  </si>
  <si>
    <t>(4,15*0,5)*2</t>
  </si>
  <si>
    <t>-1394888051</t>
  </si>
  <si>
    <t>https://podminky.urs.cz/item/CS_URS_2021_01/783414101</t>
  </si>
  <si>
    <t>213579801</t>
  </si>
  <si>
    <t>https://podminky.urs.cz/item/CS_URS_2021_01/783415103</t>
  </si>
  <si>
    <t>-2093244670</t>
  </si>
  <si>
    <t>https://podminky.urs.cz/item/CS_URS_2021_01/783417103</t>
  </si>
  <si>
    <t>1356183840</t>
  </si>
  <si>
    <t>https://podminky.urs.cz/item/CS_URS_2021_01/783801503</t>
  </si>
  <si>
    <t>8,94*3,6</t>
  </si>
  <si>
    <t>4,15*5,14</t>
  </si>
  <si>
    <t>8,17*4,2</t>
  </si>
  <si>
    <t>8,94*4,2</t>
  </si>
  <si>
    <t>3,2*5,14</t>
  </si>
  <si>
    <t>3,8*4,2</t>
  </si>
  <si>
    <t>"střecha atika"</t>
  </si>
  <si>
    <t>3,8*0,6</t>
  </si>
  <si>
    <t>3,8*1,8</t>
  </si>
  <si>
    <t>3,2*1,2</t>
  </si>
  <si>
    <t>8,94*1,2</t>
  </si>
  <si>
    <t>8,17*1</t>
  </si>
  <si>
    <t>(4,15*1)*2</t>
  </si>
  <si>
    <t>1832663283</t>
  </si>
  <si>
    <t>https://podminky.urs.cz/item/CS_URS_2021_01/783806807</t>
  </si>
  <si>
    <t>1515763731</t>
  </si>
  <si>
    <t>https://podminky.urs.cz/item/CS_URS_2021_01/783823175</t>
  </si>
  <si>
    <t>-21411586</t>
  </si>
  <si>
    <t>https://podminky.urs.cz/item/CS_URS_2021_01/783826315</t>
  </si>
  <si>
    <t>1687190940</t>
  </si>
  <si>
    <t>https://podminky.urs.cz/item/CS_URS_2021_01/783896307</t>
  </si>
  <si>
    <t>-1803975934</t>
  </si>
  <si>
    <t>https://podminky.urs.cz/item/CS_URS_2021_01/784111001</t>
  </si>
  <si>
    <t>-684370031</t>
  </si>
  <si>
    <t>https://podminky.urs.cz/item/CS_URS_2021_01/784121001</t>
  </si>
  <si>
    <t>-610337585</t>
  </si>
  <si>
    <t>https://podminky.urs.cz/item/CS_URS_2021_01/784171101</t>
  </si>
  <si>
    <t>1199473155</t>
  </si>
  <si>
    <t>132075459</t>
  </si>
  <si>
    <t>https://podminky.urs.cz/item/CS_URS_2021_01/784191005</t>
  </si>
  <si>
    <t>-1880401721</t>
  </si>
  <si>
    <t>https://podminky.urs.cz/item/CS_URS_2021_01/784191007</t>
  </si>
  <si>
    <t>1279185653</t>
  </si>
  <si>
    <t>https://podminky.urs.cz/item/CS_URS_2021_01/784211101</t>
  </si>
  <si>
    <t>915697530</t>
  </si>
  <si>
    <t>https://podminky.urs.cz/item/CS_URS_2021_01/020001000</t>
  </si>
  <si>
    <t>1403226897</t>
  </si>
  <si>
    <t>https://podminky.urs.cz/item/CS_URS_2021_01/030001000</t>
  </si>
  <si>
    <t>37471738</t>
  </si>
  <si>
    <t>https://podminky.urs.cz/item/CS_URS_2021_01/040001000</t>
  </si>
  <si>
    <t>1352818394</t>
  </si>
  <si>
    <t>https://podminky.urs.cz/item/CS_URS_2021_01/081002000</t>
  </si>
  <si>
    <t>508951899</t>
  </si>
  <si>
    <t>https://podminky.urs.cz/item/CS_URS_2021_01/090001000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</si>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</sst>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2101102" TargetMode="External" /><Relationship Id="rId2" Type="http://schemas.openxmlformats.org/officeDocument/2006/relationships/hyperlink" Target="https://podminky.urs.cz/item/CS_URS_2023_01/112251102" TargetMode="External" /><Relationship Id="rId3" Type="http://schemas.openxmlformats.org/officeDocument/2006/relationships/hyperlink" Target="https://podminky.urs.cz/item/CS_URS_2023_01/162201402" TargetMode="External" /><Relationship Id="rId4" Type="http://schemas.openxmlformats.org/officeDocument/2006/relationships/hyperlink" Target="https://podminky.urs.cz/item/CS_URS_2023_01/162301932" TargetMode="External" /><Relationship Id="rId5" Type="http://schemas.openxmlformats.org/officeDocument/2006/relationships/hyperlink" Target="https://podminky.urs.cz/item/CS_URS_2023_01/113106123" TargetMode="External" /><Relationship Id="rId6" Type="http://schemas.openxmlformats.org/officeDocument/2006/relationships/hyperlink" Target="https://podminky.urs.cz/item/CS_URS_2023_01/460911122" TargetMode="External" /><Relationship Id="rId7" Type="http://schemas.openxmlformats.org/officeDocument/2006/relationships/hyperlink" Target="https://podminky.urs.cz/item/CS_URS_2023_01/460921222" TargetMode="External" /><Relationship Id="rId8" Type="http://schemas.openxmlformats.org/officeDocument/2006/relationships/hyperlink" Target="https://podminky.urs.cz/item/CS_URS_2023_01/113201111" TargetMode="External" /><Relationship Id="rId9" Type="http://schemas.openxmlformats.org/officeDocument/2006/relationships/hyperlink" Target="https://podminky.urs.cz/item/CS_URS_2023_01/460912211" TargetMode="External" /><Relationship Id="rId10" Type="http://schemas.openxmlformats.org/officeDocument/2006/relationships/hyperlink" Target="https://podminky.urs.cz/item/CS_URS_2023_01/460892121" TargetMode="External" /><Relationship Id="rId11" Type="http://schemas.openxmlformats.org/officeDocument/2006/relationships/hyperlink" Target="https://podminky.urs.cz/item/CS_URS_2023_01/119003131" TargetMode="External" /><Relationship Id="rId12" Type="http://schemas.openxmlformats.org/officeDocument/2006/relationships/hyperlink" Target="https://podminky.urs.cz/item/CS_URS_2023_01/119003132" TargetMode="External" /><Relationship Id="rId13" Type="http://schemas.openxmlformats.org/officeDocument/2006/relationships/hyperlink" Target="https://podminky.urs.cz/item/CS_URS_2023_01/129911121" TargetMode="External" /><Relationship Id="rId14" Type="http://schemas.openxmlformats.org/officeDocument/2006/relationships/hyperlink" Target="https://podminky.urs.cz/item/CS_URS_2023_01/113107145" TargetMode="External" /><Relationship Id="rId15" Type="http://schemas.openxmlformats.org/officeDocument/2006/relationships/hyperlink" Target="https://podminky.urs.cz/item/CS_URS_2023_01/122311101" TargetMode="External" /><Relationship Id="rId16" Type="http://schemas.openxmlformats.org/officeDocument/2006/relationships/hyperlink" Target="https://podminky.urs.cz/item/CS_URS_2023_01/129001101" TargetMode="External" /><Relationship Id="rId17" Type="http://schemas.openxmlformats.org/officeDocument/2006/relationships/hyperlink" Target="https://podminky.urs.cz/item/CS_URS_2023_01/162211321" TargetMode="External" /><Relationship Id="rId18" Type="http://schemas.openxmlformats.org/officeDocument/2006/relationships/hyperlink" Target="https://podminky.urs.cz/item/CS_URS_2023_01/174112101" TargetMode="External" /><Relationship Id="rId19" Type="http://schemas.openxmlformats.org/officeDocument/2006/relationships/hyperlink" Target="https://podminky.urs.cz/item/CS_URS_2023_01/174112109" TargetMode="External" /><Relationship Id="rId20" Type="http://schemas.openxmlformats.org/officeDocument/2006/relationships/hyperlink" Target="https://podminky.urs.cz/item/CS_URS_2023_01/181311103" TargetMode="External" /><Relationship Id="rId21" Type="http://schemas.openxmlformats.org/officeDocument/2006/relationships/hyperlink" Target="https://podminky.urs.cz/item/CS_URS_2023_01/564861111" TargetMode="External" /><Relationship Id="rId22" Type="http://schemas.openxmlformats.org/officeDocument/2006/relationships/hyperlink" Target="https://podminky.urs.cz/item/CS_URS_2023_01/572351112" TargetMode="External" /><Relationship Id="rId23" Type="http://schemas.openxmlformats.org/officeDocument/2006/relationships/hyperlink" Target="https://podminky.urs.cz/item/CS_URS_2023_01/997013111" TargetMode="External" /><Relationship Id="rId24" Type="http://schemas.openxmlformats.org/officeDocument/2006/relationships/hyperlink" Target="https://podminky.urs.cz/item/CS_URS_2023_01/468041113" TargetMode="External" /><Relationship Id="rId25" Type="http://schemas.openxmlformats.org/officeDocument/2006/relationships/hyperlink" Target="https://podminky.urs.cz/item/CS_URS_2023_01/468011132" TargetMode="External" /><Relationship Id="rId26" Type="http://schemas.openxmlformats.org/officeDocument/2006/relationships/hyperlink" Target="https://podminky.urs.cz/item/CS_URS_2023_01/468041123" TargetMode="External" /><Relationship Id="rId27" Type="http://schemas.openxmlformats.org/officeDocument/2006/relationships/hyperlink" Target="https://podminky.urs.cz/item/CS_URS_2023_01/468011143" TargetMode="External" /><Relationship Id="rId28" Type="http://schemas.openxmlformats.org/officeDocument/2006/relationships/hyperlink" Target="https://podminky.urs.cz/item/CS_URS_2023_01/460671112" TargetMode="External" /><Relationship Id="rId29" Type="http://schemas.openxmlformats.org/officeDocument/2006/relationships/hyperlink" Target="https://podminky.urs.cz/item/CS_URS_2023_01/460721113" TargetMode="External" /><Relationship Id="rId30" Type="http://schemas.openxmlformats.org/officeDocument/2006/relationships/hyperlink" Target="https://podminky.urs.cz/item/CS_URS_2023_01/468101212" TargetMode="External" /><Relationship Id="rId31" Type="http://schemas.openxmlformats.org/officeDocument/2006/relationships/hyperlink" Target="https://podminky.urs.cz/item/CS_URS_2023_01/468101421" TargetMode="External" /><Relationship Id="rId32" Type="http://schemas.openxmlformats.org/officeDocument/2006/relationships/hyperlink" Target="https://podminky.urs.cz/item/CS_URS_2023_01/HZS4132" TargetMode="External" /><Relationship Id="rId3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997013609" TargetMode="External" /><Relationship Id="rId2" Type="http://schemas.openxmlformats.org/officeDocument/2006/relationships/hyperlink" Target="https://podminky.urs.cz/item/CS_URS_2023_01/997013602" TargetMode="External" /><Relationship Id="rId3" Type="http://schemas.openxmlformats.org/officeDocument/2006/relationships/hyperlink" Target="https://podminky.urs.cz/item/CS_URS_2023_01/997013655" TargetMode="External" /><Relationship Id="rId4" Type="http://schemas.openxmlformats.org/officeDocument/2006/relationships/hyperlink" Target="https://podminky.urs.cz/item/CS_URS_2023_01/997013645" TargetMode="External" /><Relationship Id="rId5" Type="http://schemas.openxmlformats.org/officeDocument/2006/relationships/hyperlink" Target="https://podminky.urs.cz/item/CS_URS_2023_01/9902900200" TargetMode="External" /><Relationship Id="rId6" Type="http://schemas.openxmlformats.org/officeDocument/2006/relationships/hyperlink" Target="https://podminky.urs.cz/item/CS_URS_2023_01/997013501" TargetMode="External" /><Relationship Id="rId7" Type="http://schemas.openxmlformats.org/officeDocument/2006/relationships/hyperlink" Target="https://podminky.urs.cz/item/CS_URS_2023_01/997013509" TargetMode="External" /><Relationship Id="rId8" Type="http://schemas.openxmlformats.org/officeDocument/2006/relationships/hyperlink" Target="https://podminky.urs.cz/item/CS_URS_2023_01/032103000" TargetMode="External" /><Relationship Id="rId9" Type="http://schemas.openxmlformats.org/officeDocument/2006/relationships/hyperlink" Target="https://podminky.urs.cz/item/CS_URS_2023_01/013244000" TargetMode="External" /><Relationship Id="rId10" Type="http://schemas.openxmlformats.org/officeDocument/2006/relationships/hyperlink" Target="https://podminky.urs.cz/item/CS_URS_2023_01/013254000" TargetMode="External" /><Relationship Id="rId11" Type="http://schemas.openxmlformats.org/officeDocument/2006/relationships/hyperlink" Target="https://podminky.urs.cz/item/CS_URS_2023_01/032803000" TargetMode="External" /><Relationship Id="rId12" Type="http://schemas.openxmlformats.org/officeDocument/2006/relationships/hyperlink" Target="https://podminky.urs.cz/item/CS_URS_2023_01/032903000" TargetMode="External" /><Relationship Id="rId1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1/611311131" TargetMode="External" /><Relationship Id="rId2" Type="http://schemas.openxmlformats.org/officeDocument/2006/relationships/hyperlink" Target="https://podminky.urs.cz/item/CS_URS_2021_01/611315111" TargetMode="External" /><Relationship Id="rId3" Type="http://schemas.openxmlformats.org/officeDocument/2006/relationships/hyperlink" Target="https://podminky.urs.cz/item/CS_URS_2021_01/612311131" TargetMode="External" /><Relationship Id="rId4" Type="http://schemas.openxmlformats.org/officeDocument/2006/relationships/hyperlink" Target="https://podminky.urs.cz/item/CS_URS_2021_01/612315111" TargetMode="External" /><Relationship Id="rId5" Type="http://schemas.openxmlformats.org/officeDocument/2006/relationships/hyperlink" Target="https://podminky.urs.cz/item/CS_URS_2021_01/619991011" TargetMode="External" /><Relationship Id="rId6" Type="http://schemas.openxmlformats.org/officeDocument/2006/relationships/hyperlink" Target="https://podminky.urs.cz/item/CS_URS_2021_01/619991021" TargetMode="External" /><Relationship Id="rId7" Type="http://schemas.openxmlformats.org/officeDocument/2006/relationships/hyperlink" Target="https://podminky.urs.cz/item/CS_URS_2021_01/619995001" TargetMode="External" /><Relationship Id="rId8" Type="http://schemas.openxmlformats.org/officeDocument/2006/relationships/hyperlink" Target="https://podminky.urs.cz/item/CS_URS_2021_01/622135000" TargetMode="External" /><Relationship Id="rId9" Type="http://schemas.openxmlformats.org/officeDocument/2006/relationships/hyperlink" Target="https://podminky.urs.cz/item/CS_URS_2021_01/622142001" TargetMode="External" /><Relationship Id="rId10" Type="http://schemas.openxmlformats.org/officeDocument/2006/relationships/hyperlink" Target="https://podminky.urs.cz/item/CS_URS_2021_01/622325259" TargetMode="External" /><Relationship Id="rId11" Type="http://schemas.openxmlformats.org/officeDocument/2006/relationships/hyperlink" Target="https://podminky.urs.cz/item/CS_URS_2021_01/628613611" TargetMode="External" /><Relationship Id="rId12" Type="http://schemas.openxmlformats.org/officeDocument/2006/relationships/hyperlink" Target="https://podminky.urs.cz/item/CS_URS_2021_01/946111114" TargetMode="External" /><Relationship Id="rId13" Type="http://schemas.openxmlformats.org/officeDocument/2006/relationships/hyperlink" Target="https://podminky.urs.cz/item/CS_URS_2021_01/946111214" TargetMode="External" /><Relationship Id="rId14" Type="http://schemas.openxmlformats.org/officeDocument/2006/relationships/hyperlink" Target="https://podminky.urs.cz/item/CS_URS_2021_01/946111814" TargetMode="External" /><Relationship Id="rId15" Type="http://schemas.openxmlformats.org/officeDocument/2006/relationships/hyperlink" Target="https://podminky.urs.cz/item/CS_URS_2021_01/767640221" TargetMode="External" /><Relationship Id="rId16" Type="http://schemas.openxmlformats.org/officeDocument/2006/relationships/hyperlink" Target="https://podminky.urs.cz/item/CS_URS_2021_01/767651800" TargetMode="External" /><Relationship Id="rId17" Type="http://schemas.openxmlformats.org/officeDocument/2006/relationships/hyperlink" Target="https://podminky.urs.cz/item/CS_URS_2021_01/767651821" TargetMode="External" /><Relationship Id="rId18" Type="http://schemas.openxmlformats.org/officeDocument/2006/relationships/hyperlink" Target="https://podminky.urs.cz/item/CS_URS_2021_01/767691823" TargetMode="External" /><Relationship Id="rId19" Type="http://schemas.openxmlformats.org/officeDocument/2006/relationships/hyperlink" Target="https://podminky.urs.cz/item/CS_URS_2021_01/771121011" TargetMode="External" /><Relationship Id="rId20" Type="http://schemas.openxmlformats.org/officeDocument/2006/relationships/hyperlink" Target="https://podminky.urs.cz/item/CS_URS_2021_01/777111101" TargetMode="External" /><Relationship Id="rId21" Type="http://schemas.openxmlformats.org/officeDocument/2006/relationships/hyperlink" Target="https://podminky.urs.cz/item/CS_URS_2021_01/777111111" TargetMode="External" /><Relationship Id="rId22" Type="http://schemas.openxmlformats.org/officeDocument/2006/relationships/hyperlink" Target="https://podminky.urs.cz/item/CS_URS_2021_01/783301303" TargetMode="External" /><Relationship Id="rId23" Type="http://schemas.openxmlformats.org/officeDocument/2006/relationships/hyperlink" Target="https://podminky.urs.cz/item/CS_URS_2021_01/783314101" TargetMode="External" /><Relationship Id="rId24" Type="http://schemas.openxmlformats.org/officeDocument/2006/relationships/hyperlink" Target="https://podminky.urs.cz/item/CS_URS_2021_01/783317105" TargetMode="External" /><Relationship Id="rId25" Type="http://schemas.openxmlformats.org/officeDocument/2006/relationships/hyperlink" Target="https://podminky.urs.cz/item/CS_URS_2021_01/783401401" TargetMode="External" /><Relationship Id="rId26" Type="http://schemas.openxmlformats.org/officeDocument/2006/relationships/hyperlink" Target="https://podminky.urs.cz/item/CS_URS_2021_01/783414101" TargetMode="External" /><Relationship Id="rId27" Type="http://schemas.openxmlformats.org/officeDocument/2006/relationships/hyperlink" Target="https://podminky.urs.cz/item/CS_URS_2021_01/783415103" TargetMode="External" /><Relationship Id="rId28" Type="http://schemas.openxmlformats.org/officeDocument/2006/relationships/hyperlink" Target="https://podminky.urs.cz/item/CS_URS_2021_01/783417103" TargetMode="External" /><Relationship Id="rId29" Type="http://schemas.openxmlformats.org/officeDocument/2006/relationships/hyperlink" Target="https://podminky.urs.cz/item/CS_URS_2021_01/783801503" TargetMode="External" /><Relationship Id="rId30" Type="http://schemas.openxmlformats.org/officeDocument/2006/relationships/hyperlink" Target="https://podminky.urs.cz/item/CS_URS_2021_01/783806807" TargetMode="External" /><Relationship Id="rId31" Type="http://schemas.openxmlformats.org/officeDocument/2006/relationships/hyperlink" Target="https://podminky.urs.cz/item/CS_URS_2021_01/783823175" TargetMode="External" /><Relationship Id="rId32" Type="http://schemas.openxmlformats.org/officeDocument/2006/relationships/hyperlink" Target="https://podminky.urs.cz/item/CS_URS_2021_01/783826315" TargetMode="External" /><Relationship Id="rId33" Type="http://schemas.openxmlformats.org/officeDocument/2006/relationships/hyperlink" Target="https://podminky.urs.cz/item/CS_URS_2021_01/783896307" TargetMode="External" /><Relationship Id="rId34" Type="http://schemas.openxmlformats.org/officeDocument/2006/relationships/hyperlink" Target="https://podminky.urs.cz/item/CS_URS_2021_01/784111001" TargetMode="External" /><Relationship Id="rId35" Type="http://schemas.openxmlformats.org/officeDocument/2006/relationships/hyperlink" Target="https://podminky.urs.cz/item/CS_URS_2021_01/784121001" TargetMode="External" /><Relationship Id="rId36" Type="http://schemas.openxmlformats.org/officeDocument/2006/relationships/hyperlink" Target="https://podminky.urs.cz/item/CS_URS_2021_01/784171101" TargetMode="External" /><Relationship Id="rId37" Type="http://schemas.openxmlformats.org/officeDocument/2006/relationships/hyperlink" Target="https://podminky.urs.cz/item/CS_URS_2021_01/784191005" TargetMode="External" /><Relationship Id="rId38" Type="http://schemas.openxmlformats.org/officeDocument/2006/relationships/hyperlink" Target="https://podminky.urs.cz/item/CS_URS_2021_01/784191007" TargetMode="External" /><Relationship Id="rId39" Type="http://schemas.openxmlformats.org/officeDocument/2006/relationships/hyperlink" Target="https://podminky.urs.cz/item/CS_URS_2021_01/784211101" TargetMode="External" /><Relationship Id="rId40" Type="http://schemas.openxmlformats.org/officeDocument/2006/relationships/hyperlink" Target="https://podminky.urs.cz/item/CS_URS_2021_01/020001000" TargetMode="External" /><Relationship Id="rId41" Type="http://schemas.openxmlformats.org/officeDocument/2006/relationships/hyperlink" Target="https://podminky.urs.cz/item/CS_URS_2021_01/030001000" TargetMode="External" /><Relationship Id="rId42" Type="http://schemas.openxmlformats.org/officeDocument/2006/relationships/hyperlink" Target="https://podminky.urs.cz/item/CS_URS_2021_01/040001000" TargetMode="External" /><Relationship Id="rId43" Type="http://schemas.openxmlformats.org/officeDocument/2006/relationships/hyperlink" Target="https://podminky.urs.cz/item/CS_URS_2021_01/081002000" TargetMode="External" /><Relationship Id="rId44" Type="http://schemas.openxmlformats.org/officeDocument/2006/relationships/hyperlink" Target="https://podminky.urs.cz/item/CS_URS_2021_01/090001000" TargetMode="External" /><Relationship Id="rId45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2021-4510-06/RDS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rozvodny NN v TS- KV Horní nádraží_2023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9. 5. 2023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49</v>
      </c>
      <c r="D52" s="88"/>
      <c r="E52" s="88"/>
      <c r="F52" s="88"/>
      <c r="G52" s="88"/>
      <c r="H52" s="89"/>
      <c r="I52" s="90" t="s">
        <v>50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51</v>
      </c>
      <c r="AH52" s="88"/>
      <c r="AI52" s="88"/>
      <c r="AJ52" s="88"/>
      <c r="AK52" s="88"/>
      <c r="AL52" s="88"/>
      <c r="AM52" s="88"/>
      <c r="AN52" s="90" t="s">
        <v>52</v>
      </c>
      <c r="AO52" s="88"/>
      <c r="AP52" s="88"/>
      <c r="AQ52" s="92" t="s">
        <v>53</v>
      </c>
      <c r="AR52" s="45"/>
      <c r="AS52" s="93" t="s">
        <v>54</v>
      </c>
      <c r="AT52" s="94" t="s">
        <v>55</v>
      </c>
      <c r="AU52" s="94" t="s">
        <v>56</v>
      </c>
      <c r="AV52" s="94" t="s">
        <v>57</v>
      </c>
      <c r="AW52" s="94" t="s">
        <v>58</v>
      </c>
      <c r="AX52" s="94" t="s">
        <v>59</v>
      </c>
      <c r="AY52" s="94" t="s">
        <v>60</v>
      </c>
      <c r="AZ52" s="94" t="s">
        <v>61</v>
      </c>
      <c r="BA52" s="94" t="s">
        <v>62</v>
      </c>
      <c r="BB52" s="94" t="s">
        <v>63</v>
      </c>
      <c r="BC52" s="94" t="s">
        <v>64</v>
      </c>
      <c r="BD52" s="95" t="s">
        <v>65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ROUND(SUM(AG55:AG61),2)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ROUND(SUM(AS55:AS61),2)</f>
        <v>0</v>
      </c>
      <c r="AT54" s="107">
        <f>ROUND(SUM(AV54:AW54),2)</f>
        <v>0</v>
      </c>
      <c r="AU54" s="108">
        <f>ROUND(SUM(AU55:AU61),5)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ROUND(SUM(AZ55:AZ61),2)</f>
        <v>0</v>
      </c>
      <c r="BA54" s="107">
        <f>ROUND(SUM(BA55:BA61),2)</f>
        <v>0</v>
      </c>
      <c r="BB54" s="107">
        <f>ROUND(SUM(BB55:BB61),2)</f>
        <v>0</v>
      </c>
      <c r="BC54" s="107">
        <f>ROUND(SUM(BC55:BC61),2)</f>
        <v>0</v>
      </c>
      <c r="BD54" s="109">
        <f>ROUND(SUM(BD55:BD61),2)</f>
        <v>0</v>
      </c>
      <c r="BE54" s="6"/>
      <c r="BS54" s="110" t="s">
        <v>67</v>
      </c>
      <c r="BT54" s="110" t="s">
        <v>68</v>
      </c>
      <c r="BV54" s="110" t="s">
        <v>69</v>
      </c>
      <c r="BW54" s="110" t="s">
        <v>5</v>
      </c>
      <c r="BX54" s="110" t="s">
        <v>70</v>
      </c>
      <c r="CL54" s="110" t="s">
        <v>19</v>
      </c>
    </row>
    <row r="55" s="7" customFormat="1" ht="37.5" customHeight="1">
      <c r="A55" s="111" t="s">
        <v>71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'2021-4510-06-RDS - Oprava...'!J28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72</v>
      </c>
      <c r="AR55" s="118"/>
      <c r="AS55" s="119">
        <v>0</v>
      </c>
      <c r="AT55" s="120">
        <f>ROUND(SUM(AV55:AW55),2)</f>
        <v>0</v>
      </c>
      <c r="AU55" s="121">
        <f>'2021-4510-06-RDS - Oprava...'!P88</f>
        <v>0</v>
      </c>
      <c r="AV55" s="120">
        <f>'2021-4510-06-RDS - Oprava...'!J31</f>
        <v>0</v>
      </c>
      <c r="AW55" s="120">
        <f>'2021-4510-06-RDS - Oprava...'!J32</f>
        <v>0</v>
      </c>
      <c r="AX55" s="120">
        <f>'2021-4510-06-RDS - Oprava...'!J33</f>
        <v>0</v>
      </c>
      <c r="AY55" s="120">
        <f>'2021-4510-06-RDS - Oprava...'!J34</f>
        <v>0</v>
      </c>
      <c r="AZ55" s="120">
        <f>'2021-4510-06-RDS - Oprava...'!F31</f>
        <v>0</v>
      </c>
      <c r="BA55" s="120">
        <f>'2021-4510-06-RDS - Oprava...'!F32</f>
        <v>0</v>
      </c>
      <c r="BB55" s="120">
        <f>'2021-4510-06-RDS - Oprava...'!F33</f>
        <v>0</v>
      </c>
      <c r="BC55" s="120">
        <f>'2021-4510-06-RDS - Oprava...'!F34</f>
        <v>0</v>
      </c>
      <c r="BD55" s="122">
        <f>'2021-4510-06-RDS - Oprava...'!F35</f>
        <v>0</v>
      </c>
      <c r="BE55" s="7"/>
      <c r="BT55" s="123" t="s">
        <v>73</v>
      </c>
      <c r="BU55" s="123" t="s">
        <v>74</v>
      </c>
      <c r="BV55" s="123" t="s">
        <v>69</v>
      </c>
      <c r="BW55" s="123" t="s">
        <v>5</v>
      </c>
      <c r="BX55" s="123" t="s">
        <v>70</v>
      </c>
      <c r="CL55" s="123" t="s">
        <v>19</v>
      </c>
    </row>
    <row r="56" s="7" customFormat="1" ht="16.5" customHeight="1">
      <c r="A56" s="111" t="s">
        <v>71</v>
      </c>
      <c r="B56" s="112"/>
      <c r="C56" s="113"/>
      <c r="D56" s="114" t="s">
        <v>75</v>
      </c>
      <c r="E56" s="114"/>
      <c r="F56" s="114"/>
      <c r="G56" s="114"/>
      <c r="H56" s="114"/>
      <c r="I56" s="115"/>
      <c r="J56" s="114" t="s">
        <v>76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'01 - RH-NN (databáze ÚOŽI)'!J30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72</v>
      </c>
      <c r="AR56" s="118"/>
      <c r="AS56" s="119">
        <v>0</v>
      </c>
      <c r="AT56" s="120">
        <f>ROUND(SUM(AV56:AW56),2)</f>
        <v>0</v>
      </c>
      <c r="AU56" s="121">
        <f>'01 - RH-NN (databáze ÚOŽI)'!P80</f>
        <v>0</v>
      </c>
      <c r="AV56" s="120">
        <f>'01 - RH-NN (databáze ÚOŽI)'!J33</f>
        <v>0</v>
      </c>
      <c r="AW56" s="120">
        <f>'01 - RH-NN (databáze ÚOŽI)'!J34</f>
        <v>0</v>
      </c>
      <c r="AX56" s="120">
        <f>'01 - RH-NN (databáze ÚOŽI)'!J35</f>
        <v>0</v>
      </c>
      <c r="AY56" s="120">
        <f>'01 - RH-NN (databáze ÚOŽI)'!J36</f>
        <v>0</v>
      </c>
      <c r="AZ56" s="120">
        <f>'01 - RH-NN (databáze ÚOŽI)'!F33</f>
        <v>0</v>
      </c>
      <c r="BA56" s="120">
        <f>'01 - RH-NN (databáze ÚOŽI)'!F34</f>
        <v>0</v>
      </c>
      <c r="BB56" s="120">
        <f>'01 - RH-NN (databáze ÚOŽI)'!F35</f>
        <v>0</v>
      </c>
      <c r="BC56" s="120">
        <f>'01 - RH-NN (databáze ÚOŽI)'!F36</f>
        <v>0</v>
      </c>
      <c r="BD56" s="122">
        <f>'01 - RH-NN (databáze ÚOŽI)'!F37</f>
        <v>0</v>
      </c>
      <c r="BE56" s="7"/>
      <c r="BT56" s="123" t="s">
        <v>73</v>
      </c>
      <c r="BV56" s="123" t="s">
        <v>69</v>
      </c>
      <c r="BW56" s="123" t="s">
        <v>77</v>
      </c>
      <c r="BX56" s="123" t="s">
        <v>5</v>
      </c>
      <c r="CL56" s="123" t="s">
        <v>19</v>
      </c>
      <c r="CM56" s="123" t="s">
        <v>78</v>
      </c>
    </row>
    <row r="57" s="7" customFormat="1" ht="24.75" customHeight="1">
      <c r="A57" s="111" t="s">
        <v>71</v>
      </c>
      <c r="B57" s="112"/>
      <c r="C57" s="113"/>
      <c r="D57" s="114" t="s">
        <v>79</v>
      </c>
      <c r="E57" s="114"/>
      <c r="F57" s="114"/>
      <c r="G57" s="114"/>
      <c r="H57" s="114"/>
      <c r="I57" s="115"/>
      <c r="J57" s="114" t="s">
        <v>80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'02 - připojení RH a vnitř...'!J30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72</v>
      </c>
      <c r="AR57" s="118"/>
      <c r="AS57" s="119">
        <v>0</v>
      </c>
      <c r="AT57" s="120">
        <f>ROUND(SUM(AV57:AW57),2)</f>
        <v>0</v>
      </c>
      <c r="AU57" s="121">
        <f>'02 - připojení RH a vnitř...'!P80</f>
        <v>0</v>
      </c>
      <c r="AV57" s="120">
        <f>'02 - připojení RH a vnitř...'!J33</f>
        <v>0</v>
      </c>
      <c r="AW57" s="120">
        <f>'02 - připojení RH a vnitř...'!J34</f>
        <v>0</v>
      </c>
      <c r="AX57" s="120">
        <f>'02 - připojení RH a vnitř...'!J35</f>
        <v>0</v>
      </c>
      <c r="AY57" s="120">
        <f>'02 - připojení RH a vnitř...'!J36</f>
        <v>0</v>
      </c>
      <c r="AZ57" s="120">
        <f>'02 - připojení RH a vnitř...'!F33</f>
        <v>0</v>
      </c>
      <c r="BA57" s="120">
        <f>'02 - připojení RH a vnitř...'!F34</f>
        <v>0</v>
      </c>
      <c r="BB57" s="120">
        <f>'02 - připojení RH a vnitř...'!F35</f>
        <v>0</v>
      </c>
      <c r="BC57" s="120">
        <f>'02 - připojení RH a vnitř...'!F36</f>
        <v>0</v>
      </c>
      <c r="BD57" s="122">
        <f>'02 - připojení RH a vnitř...'!F37</f>
        <v>0</v>
      </c>
      <c r="BE57" s="7"/>
      <c r="BT57" s="123" t="s">
        <v>73</v>
      </c>
      <c r="BV57" s="123" t="s">
        <v>69</v>
      </c>
      <c r="BW57" s="123" t="s">
        <v>81</v>
      </c>
      <c r="BX57" s="123" t="s">
        <v>5</v>
      </c>
      <c r="CL57" s="123" t="s">
        <v>19</v>
      </c>
      <c r="CM57" s="123" t="s">
        <v>78</v>
      </c>
    </row>
    <row r="58" s="7" customFormat="1" ht="16.5" customHeight="1">
      <c r="A58" s="111" t="s">
        <v>71</v>
      </c>
      <c r="B58" s="112"/>
      <c r="C58" s="113"/>
      <c r="D58" s="114" t="s">
        <v>82</v>
      </c>
      <c r="E58" s="114"/>
      <c r="F58" s="114"/>
      <c r="G58" s="114"/>
      <c r="H58" s="114"/>
      <c r="I58" s="115"/>
      <c r="J58" s="114" t="s">
        <v>83</v>
      </c>
      <c r="K58" s="114"/>
      <c r="L58" s="114"/>
      <c r="M58" s="114"/>
      <c r="N58" s="114"/>
      <c r="O58" s="114"/>
      <c r="P58" s="114"/>
      <c r="Q58" s="114"/>
      <c r="R58" s="114"/>
      <c r="S58" s="114"/>
      <c r="T58" s="114"/>
      <c r="U58" s="114"/>
      <c r="V58" s="114"/>
      <c r="W58" s="114"/>
      <c r="X58" s="114"/>
      <c r="Y58" s="114"/>
      <c r="Z58" s="114"/>
      <c r="AA58" s="114"/>
      <c r="AB58" s="114"/>
      <c r="AC58" s="114"/>
      <c r="AD58" s="114"/>
      <c r="AE58" s="114"/>
      <c r="AF58" s="114"/>
      <c r="AG58" s="116">
        <f>'03 - vnější uzemnění (dat...'!J30</f>
        <v>0</v>
      </c>
      <c r="AH58" s="115"/>
      <c r="AI58" s="115"/>
      <c r="AJ58" s="115"/>
      <c r="AK58" s="115"/>
      <c r="AL58" s="115"/>
      <c r="AM58" s="115"/>
      <c r="AN58" s="116">
        <f>SUM(AG58,AT58)</f>
        <v>0</v>
      </c>
      <c r="AO58" s="115"/>
      <c r="AP58" s="115"/>
      <c r="AQ58" s="117" t="s">
        <v>72</v>
      </c>
      <c r="AR58" s="118"/>
      <c r="AS58" s="119">
        <v>0</v>
      </c>
      <c r="AT58" s="120">
        <f>ROUND(SUM(AV58:AW58),2)</f>
        <v>0</v>
      </c>
      <c r="AU58" s="121">
        <f>'03 - vnější uzemnění (dat...'!P80</f>
        <v>0</v>
      </c>
      <c r="AV58" s="120">
        <f>'03 - vnější uzemnění (dat...'!J33</f>
        <v>0</v>
      </c>
      <c r="AW58" s="120">
        <f>'03 - vnější uzemnění (dat...'!J34</f>
        <v>0</v>
      </c>
      <c r="AX58" s="120">
        <f>'03 - vnější uzemnění (dat...'!J35</f>
        <v>0</v>
      </c>
      <c r="AY58" s="120">
        <f>'03 - vnější uzemnění (dat...'!J36</f>
        <v>0</v>
      </c>
      <c r="AZ58" s="120">
        <f>'03 - vnější uzemnění (dat...'!F33</f>
        <v>0</v>
      </c>
      <c r="BA58" s="120">
        <f>'03 - vnější uzemnění (dat...'!F34</f>
        <v>0</v>
      </c>
      <c r="BB58" s="120">
        <f>'03 - vnější uzemnění (dat...'!F35</f>
        <v>0</v>
      </c>
      <c r="BC58" s="120">
        <f>'03 - vnější uzemnění (dat...'!F36</f>
        <v>0</v>
      </c>
      <c r="BD58" s="122">
        <f>'03 - vnější uzemnění (dat...'!F37</f>
        <v>0</v>
      </c>
      <c r="BE58" s="7"/>
      <c r="BT58" s="123" t="s">
        <v>73</v>
      </c>
      <c r="BV58" s="123" t="s">
        <v>69</v>
      </c>
      <c r="BW58" s="123" t="s">
        <v>84</v>
      </c>
      <c r="BX58" s="123" t="s">
        <v>5</v>
      </c>
      <c r="CL58" s="123" t="s">
        <v>19</v>
      </c>
      <c r="CM58" s="123" t="s">
        <v>78</v>
      </c>
    </row>
    <row r="59" s="7" customFormat="1" ht="24.75" customHeight="1">
      <c r="A59" s="111" t="s">
        <v>71</v>
      </c>
      <c r="B59" s="112"/>
      <c r="C59" s="113"/>
      <c r="D59" s="114" t="s">
        <v>85</v>
      </c>
      <c r="E59" s="114"/>
      <c r="F59" s="114"/>
      <c r="G59" s="114"/>
      <c r="H59" s="114"/>
      <c r="I59" s="115"/>
      <c r="J59" s="114" t="s">
        <v>86</v>
      </c>
      <c r="K59" s="114"/>
      <c r="L59" s="114"/>
      <c r="M59" s="114"/>
      <c r="N59" s="114"/>
      <c r="O59" s="114"/>
      <c r="P59" s="114"/>
      <c r="Q59" s="114"/>
      <c r="R59" s="114"/>
      <c r="S59" s="114"/>
      <c r="T59" s="114"/>
      <c r="U59" s="114"/>
      <c r="V59" s="114"/>
      <c r="W59" s="114"/>
      <c r="X59" s="114"/>
      <c r="Y59" s="114"/>
      <c r="Z59" s="114"/>
      <c r="AA59" s="114"/>
      <c r="AB59" s="114"/>
      <c r="AC59" s="114"/>
      <c r="AD59" s="114"/>
      <c r="AE59" s="114"/>
      <c r="AF59" s="114"/>
      <c r="AG59" s="116">
        <f>'04 - zemní a pomocné prác...'!J30</f>
        <v>0</v>
      </c>
      <c r="AH59" s="115"/>
      <c r="AI59" s="115"/>
      <c r="AJ59" s="115"/>
      <c r="AK59" s="115"/>
      <c r="AL59" s="115"/>
      <c r="AM59" s="115"/>
      <c r="AN59" s="116">
        <f>SUM(AG59,AT59)</f>
        <v>0</v>
      </c>
      <c r="AO59" s="115"/>
      <c r="AP59" s="115"/>
      <c r="AQ59" s="117" t="s">
        <v>72</v>
      </c>
      <c r="AR59" s="118"/>
      <c r="AS59" s="119">
        <v>0</v>
      </c>
      <c r="AT59" s="120">
        <f>ROUND(SUM(AV59:AW59),2)</f>
        <v>0</v>
      </c>
      <c r="AU59" s="121">
        <f>'04 - zemní a pomocné prác...'!P86</f>
        <v>0</v>
      </c>
      <c r="AV59" s="120">
        <f>'04 - zemní a pomocné prác...'!J33</f>
        <v>0</v>
      </c>
      <c r="AW59" s="120">
        <f>'04 - zemní a pomocné prác...'!J34</f>
        <v>0</v>
      </c>
      <c r="AX59" s="120">
        <f>'04 - zemní a pomocné prác...'!J35</f>
        <v>0</v>
      </c>
      <c r="AY59" s="120">
        <f>'04 - zemní a pomocné prác...'!J36</f>
        <v>0</v>
      </c>
      <c r="AZ59" s="120">
        <f>'04 - zemní a pomocné prác...'!F33</f>
        <v>0</v>
      </c>
      <c r="BA59" s="120">
        <f>'04 - zemní a pomocné prác...'!F34</f>
        <v>0</v>
      </c>
      <c r="BB59" s="120">
        <f>'04 - zemní a pomocné prác...'!F35</f>
        <v>0</v>
      </c>
      <c r="BC59" s="120">
        <f>'04 - zemní a pomocné prác...'!F36</f>
        <v>0</v>
      </c>
      <c r="BD59" s="122">
        <f>'04 - zemní a pomocné prác...'!F37</f>
        <v>0</v>
      </c>
      <c r="BE59" s="7"/>
      <c r="BT59" s="123" t="s">
        <v>73</v>
      </c>
      <c r="BV59" s="123" t="s">
        <v>69</v>
      </c>
      <c r="BW59" s="123" t="s">
        <v>87</v>
      </c>
      <c r="BX59" s="123" t="s">
        <v>5</v>
      </c>
      <c r="CL59" s="123" t="s">
        <v>19</v>
      </c>
      <c r="CM59" s="123" t="s">
        <v>78</v>
      </c>
    </row>
    <row r="60" s="7" customFormat="1" ht="16.5" customHeight="1">
      <c r="A60" s="111" t="s">
        <v>71</v>
      </c>
      <c r="B60" s="112"/>
      <c r="C60" s="113"/>
      <c r="D60" s="114" t="s">
        <v>88</v>
      </c>
      <c r="E60" s="114"/>
      <c r="F60" s="114"/>
      <c r="G60" s="114"/>
      <c r="H60" s="114"/>
      <c r="I60" s="115"/>
      <c r="J60" s="114" t="s">
        <v>89</v>
      </c>
      <c r="K60" s="114"/>
      <c r="L60" s="114"/>
      <c r="M60" s="114"/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  <c r="Y60" s="114"/>
      <c r="Z60" s="114"/>
      <c r="AA60" s="114"/>
      <c r="AB60" s="114"/>
      <c r="AC60" s="114"/>
      <c r="AD60" s="114"/>
      <c r="AE60" s="114"/>
      <c r="AF60" s="114"/>
      <c r="AG60" s="116">
        <f>'05 - VRN (databáze ÚRS)'!J30</f>
        <v>0</v>
      </c>
      <c r="AH60" s="115"/>
      <c r="AI60" s="115"/>
      <c r="AJ60" s="115"/>
      <c r="AK60" s="115"/>
      <c r="AL60" s="115"/>
      <c r="AM60" s="115"/>
      <c r="AN60" s="116">
        <f>SUM(AG60,AT60)</f>
        <v>0</v>
      </c>
      <c r="AO60" s="115"/>
      <c r="AP60" s="115"/>
      <c r="AQ60" s="117" t="s">
        <v>72</v>
      </c>
      <c r="AR60" s="118"/>
      <c r="AS60" s="119">
        <v>0</v>
      </c>
      <c r="AT60" s="120">
        <f>ROUND(SUM(AV60:AW60),2)</f>
        <v>0</v>
      </c>
      <c r="AU60" s="121">
        <f>'05 - VRN (databáze ÚRS)'!P84</f>
        <v>0</v>
      </c>
      <c r="AV60" s="120">
        <f>'05 - VRN (databáze ÚRS)'!J33</f>
        <v>0</v>
      </c>
      <c r="AW60" s="120">
        <f>'05 - VRN (databáze ÚRS)'!J34</f>
        <v>0</v>
      </c>
      <c r="AX60" s="120">
        <f>'05 - VRN (databáze ÚRS)'!J35</f>
        <v>0</v>
      </c>
      <c r="AY60" s="120">
        <f>'05 - VRN (databáze ÚRS)'!J36</f>
        <v>0</v>
      </c>
      <c r="AZ60" s="120">
        <f>'05 - VRN (databáze ÚRS)'!F33</f>
        <v>0</v>
      </c>
      <c r="BA60" s="120">
        <f>'05 - VRN (databáze ÚRS)'!F34</f>
        <v>0</v>
      </c>
      <c r="BB60" s="120">
        <f>'05 - VRN (databáze ÚRS)'!F35</f>
        <v>0</v>
      </c>
      <c r="BC60" s="120">
        <f>'05 - VRN (databáze ÚRS)'!F36</f>
        <v>0</v>
      </c>
      <c r="BD60" s="122">
        <f>'05 - VRN (databáze ÚRS)'!F37</f>
        <v>0</v>
      </c>
      <c r="BE60" s="7"/>
      <c r="BT60" s="123" t="s">
        <v>73</v>
      </c>
      <c r="BV60" s="123" t="s">
        <v>69</v>
      </c>
      <c r="BW60" s="123" t="s">
        <v>90</v>
      </c>
      <c r="BX60" s="123" t="s">
        <v>5</v>
      </c>
      <c r="CL60" s="123" t="s">
        <v>19</v>
      </c>
      <c r="CM60" s="123" t="s">
        <v>78</v>
      </c>
    </row>
    <row r="61" s="7" customFormat="1" ht="50.25" customHeight="1">
      <c r="A61" s="111" t="s">
        <v>71</v>
      </c>
      <c r="B61" s="112"/>
      <c r="C61" s="113"/>
      <c r="D61" s="114" t="s">
        <v>91</v>
      </c>
      <c r="E61" s="114"/>
      <c r="F61" s="114"/>
      <c r="G61" s="114"/>
      <c r="H61" s="114"/>
      <c r="I61" s="115"/>
      <c r="J61" s="114" t="s">
        <v>92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'06 -2021-4510-06-RDS - Ka...'!J30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72</v>
      </c>
      <c r="AR61" s="118"/>
      <c r="AS61" s="124">
        <v>0</v>
      </c>
      <c r="AT61" s="125">
        <f>ROUND(SUM(AV61:AW61),2)</f>
        <v>0</v>
      </c>
      <c r="AU61" s="126">
        <f>'06 -2021-4510-06-RDS - Ka...'!P94</f>
        <v>0</v>
      </c>
      <c r="AV61" s="125">
        <f>'06 -2021-4510-06-RDS - Ka...'!J33</f>
        <v>0</v>
      </c>
      <c r="AW61" s="125">
        <f>'06 -2021-4510-06-RDS - Ka...'!J34</f>
        <v>0</v>
      </c>
      <c r="AX61" s="125">
        <f>'06 -2021-4510-06-RDS - Ka...'!J35</f>
        <v>0</v>
      </c>
      <c r="AY61" s="125">
        <f>'06 -2021-4510-06-RDS - Ka...'!J36</f>
        <v>0</v>
      </c>
      <c r="AZ61" s="125">
        <f>'06 -2021-4510-06-RDS - Ka...'!F33</f>
        <v>0</v>
      </c>
      <c r="BA61" s="125">
        <f>'06 -2021-4510-06-RDS - Ka...'!F34</f>
        <v>0</v>
      </c>
      <c r="BB61" s="125">
        <f>'06 -2021-4510-06-RDS - Ka...'!F35</f>
        <v>0</v>
      </c>
      <c r="BC61" s="125">
        <f>'06 -2021-4510-06-RDS - Ka...'!F36</f>
        <v>0</v>
      </c>
      <c r="BD61" s="127">
        <f>'06 -2021-4510-06-RDS - Ka...'!F37</f>
        <v>0</v>
      </c>
      <c r="BE61" s="7"/>
      <c r="BT61" s="123" t="s">
        <v>73</v>
      </c>
      <c r="BV61" s="123" t="s">
        <v>69</v>
      </c>
      <c r="BW61" s="123" t="s">
        <v>93</v>
      </c>
      <c r="BX61" s="123" t="s">
        <v>5</v>
      </c>
      <c r="CL61" s="123" t="s">
        <v>19</v>
      </c>
      <c r="CM61" s="123" t="s">
        <v>78</v>
      </c>
    </row>
    <row r="62" s="2" customFormat="1" ht="30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  <c r="AF62" s="41"/>
      <c r="AG62" s="41"/>
      <c r="AH62" s="41"/>
      <c r="AI62" s="41"/>
      <c r="AJ62" s="41"/>
      <c r="AK62" s="41"/>
      <c r="AL62" s="41"/>
      <c r="AM62" s="41"/>
      <c r="AN62" s="41"/>
      <c r="AO62" s="41"/>
      <c r="AP62" s="41"/>
      <c r="AQ62" s="4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61"/>
      <c r="AD63" s="61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</sheetData>
  <sheetProtection sheet="1" formatColumns="0" formatRows="0" objects="1" scenarios="1" spinCount="100000" saltValue="S//i49xMi7ZfykqhrwL8YCvSCIR3kpq7grMezYmGeIbL7LrH8iBPlb1YIa61ByenhK6Yd3y6Ehqa6msmrbI/1g==" hashValue="zk7tQsd1hslcGQS3EpyVlFHjVs2PYRoUq29S7EyYk9nRMxZ+3Kb5L0xt5ZlZNM3UiVomszutXTvUr2tU5CVkdw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021-4510-06-RDS - Oprava...'!C2" display="/"/>
    <hyperlink ref="A56" location="'01 - RH-NN (databáze ÚOŽI)'!C2" display="/"/>
    <hyperlink ref="A57" location="'02 - připojení RH a vnitř...'!C2" display="/"/>
    <hyperlink ref="A58" location="'03 - vnější uzemnění (dat...'!C2" display="/"/>
    <hyperlink ref="A59" location="'04 - zemní a pomocné prác...'!C2" display="/"/>
    <hyperlink ref="A60" location="'05 - VRN (databáze ÚRS)'!C2" display="/"/>
    <hyperlink ref="A61" location="'06 -2021-4510-06-RDS - K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4</v>
      </c>
    </row>
    <row r="5" s="1" customFormat="1" ht="6.96" customHeight="1">
      <c r="B5" s="21"/>
      <c r="L5" s="21"/>
    </row>
    <row r="6" s="2" customFormat="1" ht="12" customHeight="1">
      <c r="A6" s="39"/>
      <c r="B6" s="45"/>
      <c r="C6" s="39"/>
      <c r="D6" s="132" t="s">
        <v>16</v>
      </c>
      <c r="E6" s="39"/>
      <c r="F6" s="39"/>
      <c r="G6" s="39"/>
      <c r="H6" s="39"/>
      <c r="I6" s="39"/>
      <c r="J6" s="39"/>
      <c r="K6" s="39"/>
      <c r="L6" s="133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34" t="s">
        <v>17</v>
      </c>
      <c r="F7" s="39"/>
      <c r="G7" s="39"/>
      <c r="H7" s="39"/>
      <c r="I7" s="39"/>
      <c r="J7" s="39"/>
      <c r="K7" s="39"/>
      <c r="L7" s="133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2" t="s">
        <v>18</v>
      </c>
      <c r="E9" s="39"/>
      <c r="F9" s="135" t="s">
        <v>19</v>
      </c>
      <c r="G9" s="39"/>
      <c r="H9" s="39"/>
      <c r="I9" s="132" t="s">
        <v>20</v>
      </c>
      <c r="J9" s="135" t="s">
        <v>19</v>
      </c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2" t="s">
        <v>21</v>
      </c>
      <c r="E10" s="39"/>
      <c r="F10" s="135" t="s">
        <v>22</v>
      </c>
      <c r="G10" s="39"/>
      <c r="H10" s="39"/>
      <c r="I10" s="132" t="s">
        <v>23</v>
      </c>
      <c r="J10" s="136" t="str">
        <f>'Rekapitulace stavby'!AN8</f>
        <v>9. 5. 2023</v>
      </c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39"/>
      <c r="J11" s="39"/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25</v>
      </c>
      <c r="E12" s="39"/>
      <c r="F12" s="39"/>
      <c r="G12" s="39"/>
      <c r="H12" s="39"/>
      <c r="I12" s="132" t="s">
        <v>26</v>
      </c>
      <c r="J12" s="135" t="s">
        <v>19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5" t="s">
        <v>22</v>
      </c>
      <c r="F13" s="39"/>
      <c r="G13" s="39"/>
      <c r="H13" s="39"/>
      <c r="I13" s="132" t="s">
        <v>27</v>
      </c>
      <c r="J13" s="135" t="s">
        <v>19</v>
      </c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2" t="s">
        <v>28</v>
      </c>
      <c r="E15" s="39"/>
      <c r="F15" s="39"/>
      <c r="G15" s="39"/>
      <c r="H15" s="39"/>
      <c r="I15" s="132" t="s">
        <v>26</v>
      </c>
      <c r="J15" s="34" t="str">
        <f>'Rekapitulace stavby'!AN13</f>
        <v>Vyplň údaj</v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35"/>
      <c r="G16" s="135"/>
      <c r="H16" s="135"/>
      <c r="I16" s="132" t="s">
        <v>27</v>
      </c>
      <c r="J16" s="34" t="str">
        <f>'Rekapitulace stavby'!AN14</f>
        <v>Vyplň údaj</v>
      </c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2" t="s">
        <v>30</v>
      </c>
      <c r="E18" s="39"/>
      <c r="F18" s="39"/>
      <c r="G18" s="39"/>
      <c r="H18" s="39"/>
      <c r="I18" s="132" t="s">
        <v>26</v>
      </c>
      <c r="J18" s="135" t="s">
        <v>19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5" t="s">
        <v>22</v>
      </c>
      <c r="F19" s="39"/>
      <c r="G19" s="39"/>
      <c r="H19" s="39"/>
      <c r="I19" s="132" t="s">
        <v>27</v>
      </c>
      <c r="J19" s="135" t="s">
        <v>19</v>
      </c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2" t="s">
        <v>31</v>
      </c>
      <c r="E21" s="39"/>
      <c r="F21" s="39"/>
      <c r="G21" s="39"/>
      <c r="H21" s="39"/>
      <c r="I21" s="132" t="s">
        <v>26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5" t="s">
        <v>22</v>
      </c>
      <c r="F22" s="39"/>
      <c r="G22" s="39"/>
      <c r="H22" s="39"/>
      <c r="I22" s="132" t="s">
        <v>27</v>
      </c>
      <c r="J22" s="135" t="s">
        <v>19</v>
      </c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2" t="s">
        <v>32</v>
      </c>
      <c r="E24" s="39"/>
      <c r="F24" s="39"/>
      <c r="G24" s="39"/>
      <c r="H24" s="39"/>
      <c r="I24" s="39"/>
      <c r="J24" s="39"/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47.25" customHeight="1">
      <c r="A25" s="137"/>
      <c r="B25" s="138"/>
      <c r="C25" s="137"/>
      <c r="D25" s="137"/>
      <c r="E25" s="139" t="s">
        <v>33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1"/>
      <c r="E27" s="141"/>
      <c r="F27" s="141"/>
      <c r="G27" s="141"/>
      <c r="H27" s="141"/>
      <c r="I27" s="141"/>
      <c r="J27" s="141"/>
      <c r="K27" s="141"/>
      <c r="L27" s="133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2" t="s">
        <v>34</v>
      </c>
      <c r="E28" s="39"/>
      <c r="F28" s="39"/>
      <c r="G28" s="39"/>
      <c r="H28" s="39"/>
      <c r="I28" s="39"/>
      <c r="J28" s="143">
        <f>ROUND(J88, 2)</f>
        <v>0</v>
      </c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4" t="s">
        <v>36</v>
      </c>
      <c r="G30" s="39"/>
      <c r="H30" s="39"/>
      <c r="I30" s="144" t="s">
        <v>35</v>
      </c>
      <c r="J30" s="144" t="s">
        <v>37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5" t="s">
        <v>38</v>
      </c>
      <c r="E31" s="132" t="s">
        <v>39</v>
      </c>
      <c r="F31" s="146">
        <f>ROUND((SUM(BE88:BE152)),  2)</f>
        <v>0</v>
      </c>
      <c r="G31" s="39"/>
      <c r="H31" s="39"/>
      <c r="I31" s="147">
        <v>0.20999999999999999</v>
      </c>
      <c r="J31" s="146">
        <f>ROUND(((SUM(BE88:BE152))*I31),  2)</f>
        <v>0</v>
      </c>
      <c r="K31" s="39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2" t="s">
        <v>40</v>
      </c>
      <c r="F32" s="146">
        <f>ROUND((SUM(BF88:BF152)),  2)</f>
        <v>0</v>
      </c>
      <c r="G32" s="39"/>
      <c r="H32" s="39"/>
      <c r="I32" s="147">
        <v>0.14999999999999999</v>
      </c>
      <c r="J32" s="146">
        <f>ROUND(((SUM(BF88:BF152))*I32),  2)</f>
        <v>0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2" t="s">
        <v>41</v>
      </c>
      <c r="F33" s="146">
        <f>ROUND((SUM(BG88:BG152)),  2)</f>
        <v>0</v>
      </c>
      <c r="G33" s="39"/>
      <c r="H33" s="39"/>
      <c r="I33" s="147">
        <v>0.20999999999999999</v>
      </c>
      <c r="J33" s="146">
        <f>0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2" t="s">
        <v>42</v>
      </c>
      <c r="F34" s="146">
        <f>ROUND((SUM(BH88:BH152)),  2)</f>
        <v>0</v>
      </c>
      <c r="G34" s="39"/>
      <c r="H34" s="39"/>
      <c r="I34" s="147">
        <v>0.14999999999999999</v>
      </c>
      <c r="J34" s="146">
        <f>0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2" t="s">
        <v>43</v>
      </c>
      <c r="F35" s="146">
        <f>ROUND((SUM(BI88:BI152)),  2)</f>
        <v>0</v>
      </c>
      <c r="G35" s="39"/>
      <c r="H35" s="39"/>
      <c r="I35" s="147">
        <v>0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8"/>
      <c r="D37" s="149" t="s">
        <v>44</v>
      </c>
      <c r="E37" s="150"/>
      <c r="F37" s="150"/>
      <c r="G37" s="151" t="s">
        <v>45</v>
      </c>
      <c r="H37" s="152" t="s">
        <v>46</v>
      </c>
      <c r="I37" s="150"/>
      <c r="J37" s="153">
        <f>SUM(J28:J35)</f>
        <v>0</v>
      </c>
      <c r="K37" s="154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5"/>
      <c r="C38" s="156"/>
      <c r="D38" s="156"/>
      <c r="E38" s="156"/>
      <c r="F38" s="156"/>
      <c r="G38" s="156"/>
      <c r="H38" s="156"/>
      <c r="I38" s="156"/>
      <c r="J38" s="156"/>
      <c r="K38" s="156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7"/>
      <c r="C42" s="158"/>
      <c r="D42" s="158"/>
      <c r="E42" s="158"/>
      <c r="F42" s="158"/>
      <c r="G42" s="158"/>
      <c r="H42" s="158"/>
      <c r="I42" s="158"/>
      <c r="J42" s="158"/>
      <c r="K42" s="158"/>
      <c r="L42" s="133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4" t="s">
        <v>95</v>
      </c>
      <c r="D43" s="41"/>
      <c r="E43" s="41"/>
      <c r="F43" s="41"/>
      <c r="G43" s="41"/>
      <c r="H43" s="41"/>
      <c r="I43" s="41"/>
      <c r="J43" s="41"/>
      <c r="K43" s="41"/>
      <c r="L43" s="133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3" t="s">
        <v>16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16.5" customHeight="1">
      <c r="A46" s="39"/>
      <c r="B46" s="40"/>
      <c r="C46" s="41"/>
      <c r="D46" s="41"/>
      <c r="E46" s="70" t="str">
        <f>E7</f>
        <v>Oprava rozvodny NN v TS- KV Horní nádraží_2023</v>
      </c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3" t="s">
        <v>21</v>
      </c>
      <c r="D48" s="41"/>
      <c r="E48" s="41"/>
      <c r="F48" s="28" t="str">
        <f>F10</f>
        <v xml:space="preserve"> </v>
      </c>
      <c r="G48" s="41"/>
      <c r="H48" s="41"/>
      <c r="I48" s="33" t="s">
        <v>23</v>
      </c>
      <c r="J48" s="73" t="str">
        <f>IF(J10="","",J10)</f>
        <v>9. 5. 2023</v>
      </c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3" t="s">
        <v>25</v>
      </c>
      <c r="D50" s="41"/>
      <c r="E50" s="41"/>
      <c r="F50" s="28" t="str">
        <f>E13</f>
        <v xml:space="preserve"> </v>
      </c>
      <c r="G50" s="41"/>
      <c r="H50" s="41"/>
      <c r="I50" s="33" t="s">
        <v>30</v>
      </c>
      <c r="J50" s="37" t="str">
        <f>E19</f>
        <v xml:space="preserve"> </v>
      </c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3" t="s">
        <v>28</v>
      </c>
      <c r="D51" s="41"/>
      <c r="E51" s="41"/>
      <c r="F51" s="28" t="str">
        <f>IF(E16="","",E16)</f>
        <v>Vyplň údaj</v>
      </c>
      <c r="G51" s="41"/>
      <c r="H51" s="41"/>
      <c r="I51" s="33" t="s">
        <v>31</v>
      </c>
      <c r="J51" s="37" t="str">
        <f>E22</f>
        <v xml:space="preserve"> </v>
      </c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9" t="s">
        <v>96</v>
      </c>
      <c r="D53" s="160"/>
      <c r="E53" s="160"/>
      <c r="F53" s="160"/>
      <c r="G53" s="160"/>
      <c r="H53" s="160"/>
      <c r="I53" s="160"/>
      <c r="J53" s="161" t="s">
        <v>97</v>
      </c>
      <c r="K53" s="160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2" t="s">
        <v>66</v>
      </c>
      <c r="D55" s="41"/>
      <c r="E55" s="41"/>
      <c r="F55" s="41"/>
      <c r="G55" s="41"/>
      <c r="H55" s="41"/>
      <c r="I55" s="41"/>
      <c r="J55" s="103">
        <f>J88</f>
        <v>0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8" t="s">
        <v>98</v>
      </c>
    </row>
    <row r="56" s="9" customFormat="1" ht="24.96" customHeight="1">
      <c r="A56" s="9"/>
      <c r="B56" s="163"/>
      <c r="C56" s="164"/>
      <c r="D56" s="165" t="s">
        <v>99</v>
      </c>
      <c r="E56" s="166"/>
      <c r="F56" s="166"/>
      <c r="G56" s="166"/>
      <c r="H56" s="166"/>
      <c r="I56" s="166"/>
      <c r="J56" s="167">
        <f>J89</f>
        <v>0</v>
      </c>
      <c r="K56" s="164"/>
      <c r="L56" s="16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9"/>
      <c r="C57" s="170"/>
      <c r="D57" s="171" t="s">
        <v>100</v>
      </c>
      <c r="E57" s="172"/>
      <c r="F57" s="172"/>
      <c r="G57" s="172"/>
      <c r="H57" s="172"/>
      <c r="I57" s="172"/>
      <c r="J57" s="173">
        <f>J90</f>
        <v>0</v>
      </c>
      <c r="K57" s="170"/>
      <c r="L57" s="174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9"/>
      <c r="C58" s="170"/>
      <c r="D58" s="171" t="s">
        <v>101</v>
      </c>
      <c r="E58" s="172"/>
      <c r="F58" s="172"/>
      <c r="G58" s="172"/>
      <c r="H58" s="172"/>
      <c r="I58" s="172"/>
      <c r="J58" s="173">
        <f>J102</f>
        <v>0</v>
      </c>
      <c r="K58" s="170"/>
      <c r="L58" s="174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9" customFormat="1" ht="24.96" customHeight="1">
      <c r="A59" s="9"/>
      <c r="B59" s="163"/>
      <c r="C59" s="164"/>
      <c r="D59" s="165" t="s">
        <v>102</v>
      </c>
      <c r="E59" s="166"/>
      <c r="F59" s="166"/>
      <c r="G59" s="166"/>
      <c r="H59" s="166"/>
      <c r="I59" s="166"/>
      <c r="J59" s="167">
        <f>J106</f>
        <v>0</v>
      </c>
      <c r="K59" s="164"/>
      <c r="L59" s="168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10" customFormat="1" ht="19.92" customHeight="1">
      <c r="A60" s="10"/>
      <c r="B60" s="169"/>
      <c r="C60" s="170"/>
      <c r="D60" s="171" t="s">
        <v>103</v>
      </c>
      <c r="E60" s="172"/>
      <c r="F60" s="172"/>
      <c r="G60" s="172"/>
      <c r="H60" s="172"/>
      <c r="I60" s="172"/>
      <c r="J60" s="173">
        <f>J107</f>
        <v>0</v>
      </c>
      <c r="K60" s="170"/>
      <c r="L60" s="174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9"/>
      <c r="C61" s="170"/>
      <c r="D61" s="171" t="s">
        <v>104</v>
      </c>
      <c r="E61" s="172"/>
      <c r="F61" s="172"/>
      <c r="G61" s="172"/>
      <c r="H61" s="172"/>
      <c r="I61" s="172"/>
      <c r="J61" s="173">
        <f>J114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105</v>
      </c>
      <c r="E62" s="172"/>
      <c r="F62" s="172"/>
      <c r="G62" s="172"/>
      <c r="H62" s="172"/>
      <c r="I62" s="172"/>
      <c r="J62" s="173">
        <f>J117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106</v>
      </c>
      <c r="E63" s="172"/>
      <c r="F63" s="172"/>
      <c r="G63" s="172"/>
      <c r="H63" s="172"/>
      <c r="I63" s="172"/>
      <c r="J63" s="173">
        <f>J120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9"/>
      <c r="C64" s="170"/>
      <c r="D64" s="171" t="s">
        <v>107</v>
      </c>
      <c r="E64" s="172"/>
      <c r="F64" s="172"/>
      <c r="G64" s="172"/>
      <c r="H64" s="172"/>
      <c r="I64" s="172"/>
      <c r="J64" s="173">
        <f>J133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3"/>
      <c r="C65" s="164"/>
      <c r="D65" s="165" t="s">
        <v>108</v>
      </c>
      <c r="E65" s="166"/>
      <c r="F65" s="166"/>
      <c r="G65" s="166"/>
      <c r="H65" s="166"/>
      <c r="I65" s="166"/>
      <c r="J65" s="167">
        <f>J142</f>
        <v>0</v>
      </c>
      <c r="K65" s="164"/>
      <c r="L65" s="168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9"/>
      <c r="C66" s="170"/>
      <c r="D66" s="171" t="s">
        <v>109</v>
      </c>
      <c r="E66" s="172"/>
      <c r="F66" s="172"/>
      <c r="G66" s="172"/>
      <c r="H66" s="172"/>
      <c r="I66" s="172"/>
      <c r="J66" s="173">
        <f>J143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110</v>
      </c>
      <c r="E67" s="172"/>
      <c r="F67" s="172"/>
      <c r="G67" s="172"/>
      <c r="H67" s="172"/>
      <c r="I67" s="172"/>
      <c r="J67" s="173">
        <f>J145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111</v>
      </c>
      <c r="E68" s="172"/>
      <c r="F68" s="172"/>
      <c r="G68" s="172"/>
      <c r="H68" s="172"/>
      <c r="I68" s="172"/>
      <c r="J68" s="173">
        <f>J147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9"/>
      <c r="C69" s="170"/>
      <c r="D69" s="171" t="s">
        <v>112</v>
      </c>
      <c r="E69" s="172"/>
      <c r="F69" s="172"/>
      <c r="G69" s="172"/>
      <c r="H69" s="172"/>
      <c r="I69" s="172"/>
      <c r="J69" s="173">
        <f>J149</f>
        <v>0</v>
      </c>
      <c r="K69" s="170"/>
      <c r="L69" s="17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9"/>
      <c r="C70" s="170"/>
      <c r="D70" s="171" t="s">
        <v>113</v>
      </c>
      <c r="E70" s="172"/>
      <c r="F70" s="172"/>
      <c r="G70" s="172"/>
      <c r="H70" s="172"/>
      <c r="I70" s="172"/>
      <c r="J70" s="173">
        <f>J151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3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3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114</v>
      </c>
      <c r="D77" s="41"/>
      <c r="E77" s="41"/>
      <c r="F77" s="41"/>
      <c r="G77" s="41"/>
      <c r="H77" s="41"/>
      <c r="I77" s="41"/>
      <c r="J77" s="41"/>
      <c r="K77" s="41"/>
      <c r="L77" s="13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3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E7</f>
        <v>Oprava rozvodny NN v TS- KV Horní nádraží_2023</v>
      </c>
      <c r="F80" s="41"/>
      <c r="G80" s="41"/>
      <c r="H80" s="41"/>
      <c r="I80" s="41"/>
      <c r="J80" s="41"/>
      <c r="K80" s="41"/>
      <c r="L80" s="133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3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F10</f>
        <v xml:space="preserve"> </v>
      </c>
      <c r="G82" s="41"/>
      <c r="H82" s="41"/>
      <c r="I82" s="33" t="s">
        <v>23</v>
      </c>
      <c r="J82" s="73" t="str">
        <f>IF(J10="","",J10)</f>
        <v>9. 5. 2023</v>
      </c>
      <c r="K82" s="41"/>
      <c r="L82" s="133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3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E13</f>
        <v xml:space="preserve"> </v>
      </c>
      <c r="G84" s="41"/>
      <c r="H84" s="41"/>
      <c r="I84" s="33" t="s">
        <v>30</v>
      </c>
      <c r="J84" s="37" t="str">
        <f>E19</f>
        <v xml:space="preserve"> </v>
      </c>
      <c r="K84" s="41"/>
      <c r="L84" s="133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IF(E16="","",E16)</f>
        <v>Vyplň údaj</v>
      </c>
      <c r="G85" s="41"/>
      <c r="H85" s="41"/>
      <c r="I85" s="33" t="s">
        <v>31</v>
      </c>
      <c r="J85" s="37" t="str">
        <f>E22</f>
        <v xml:space="preserve"> </v>
      </c>
      <c r="K85" s="41"/>
      <c r="L85" s="133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3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5"/>
      <c r="B87" s="176"/>
      <c r="C87" s="177" t="s">
        <v>115</v>
      </c>
      <c r="D87" s="178" t="s">
        <v>53</v>
      </c>
      <c r="E87" s="178" t="s">
        <v>49</v>
      </c>
      <c r="F87" s="178" t="s">
        <v>50</v>
      </c>
      <c r="G87" s="178" t="s">
        <v>116</v>
      </c>
      <c r="H87" s="178" t="s">
        <v>117</v>
      </c>
      <c r="I87" s="178" t="s">
        <v>118</v>
      </c>
      <c r="J87" s="178" t="s">
        <v>97</v>
      </c>
      <c r="K87" s="179" t="s">
        <v>119</v>
      </c>
      <c r="L87" s="180"/>
      <c r="M87" s="93" t="s">
        <v>19</v>
      </c>
      <c r="N87" s="94" t="s">
        <v>38</v>
      </c>
      <c r="O87" s="94" t="s">
        <v>120</v>
      </c>
      <c r="P87" s="94" t="s">
        <v>121</v>
      </c>
      <c r="Q87" s="94" t="s">
        <v>122</v>
      </c>
      <c r="R87" s="94" t="s">
        <v>123</v>
      </c>
      <c r="S87" s="94" t="s">
        <v>124</v>
      </c>
      <c r="T87" s="95" t="s">
        <v>125</v>
      </c>
      <c r="U87" s="175"/>
      <c r="V87" s="175"/>
      <c r="W87" s="175"/>
      <c r="X87" s="175"/>
      <c r="Y87" s="175"/>
      <c r="Z87" s="175"/>
      <c r="AA87" s="175"/>
      <c r="AB87" s="175"/>
      <c r="AC87" s="175"/>
      <c r="AD87" s="175"/>
      <c r="AE87" s="175"/>
    </row>
    <row r="88" s="2" customFormat="1" ht="22.8" customHeight="1">
      <c r="A88" s="39"/>
      <c r="B88" s="40"/>
      <c r="C88" s="100" t="s">
        <v>126</v>
      </c>
      <c r="D88" s="41"/>
      <c r="E88" s="41"/>
      <c r="F88" s="41"/>
      <c r="G88" s="41"/>
      <c r="H88" s="41"/>
      <c r="I88" s="41"/>
      <c r="J88" s="181">
        <f>BK88</f>
        <v>0</v>
      </c>
      <c r="K88" s="41"/>
      <c r="L88" s="45"/>
      <c r="M88" s="96"/>
      <c r="N88" s="182"/>
      <c r="O88" s="97"/>
      <c r="P88" s="183">
        <f>P89+P106+P142</f>
        <v>0</v>
      </c>
      <c r="Q88" s="97"/>
      <c r="R88" s="183">
        <f>R89+R106+R142</f>
        <v>2.9510324899999998</v>
      </c>
      <c r="S88" s="97"/>
      <c r="T88" s="184">
        <f>T89+T106+T142</f>
        <v>0.14475688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67</v>
      </c>
      <c r="AU88" s="18" t="s">
        <v>98</v>
      </c>
      <c r="BK88" s="185">
        <f>BK89+BK106+BK142</f>
        <v>0</v>
      </c>
    </row>
    <row r="89" s="12" customFormat="1" ht="25.92" customHeight="1">
      <c r="A89" s="12"/>
      <c r="B89" s="186"/>
      <c r="C89" s="187"/>
      <c r="D89" s="188" t="s">
        <v>67</v>
      </c>
      <c r="E89" s="189" t="s">
        <v>127</v>
      </c>
      <c r="F89" s="189" t="s">
        <v>128</v>
      </c>
      <c r="G89" s="187"/>
      <c r="H89" s="187"/>
      <c r="I89" s="190"/>
      <c r="J89" s="191">
        <f>BK89</f>
        <v>0</v>
      </c>
      <c r="K89" s="187"/>
      <c r="L89" s="192"/>
      <c r="M89" s="193"/>
      <c r="N89" s="194"/>
      <c r="O89" s="194"/>
      <c r="P89" s="195">
        <f>P90+P102</f>
        <v>0</v>
      </c>
      <c r="Q89" s="194"/>
      <c r="R89" s="195">
        <f>R90+R102</f>
        <v>1.8000308999999999</v>
      </c>
      <c r="S89" s="194"/>
      <c r="T89" s="196">
        <f>T90+T102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7" t="s">
        <v>73</v>
      </c>
      <c r="AT89" s="198" t="s">
        <v>67</v>
      </c>
      <c r="AU89" s="198" t="s">
        <v>68</v>
      </c>
      <c r="AY89" s="197" t="s">
        <v>129</v>
      </c>
      <c r="BK89" s="199">
        <f>BK90+BK102</f>
        <v>0</v>
      </c>
    </row>
    <row r="90" s="12" customFormat="1" ht="22.8" customHeight="1">
      <c r="A90" s="12"/>
      <c r="B90" s="186"/>
      <c r="C90" s="187"/>
      <c r="D90" s="188" t="s">
        <v>67</v>
      </c>
      <c r="E90" s="200" t="s">
        <v>130</v>
      </c>
      <c r="F90" s="200" t="s">
        <v>131</v>
      </c>
      <c r="G90" s="187"/>
      <c r="H90" s="187"/>
      <c r="I90" s="190"/>
      <c r="J90" s="201">
        <f>BK90</f>
        <v>0</v>
      </c>
      <c r="K90" s="187"/>
      <c r="L90" s="192"/>
      <c r="M90" s="193"/>
      <c r="N90" s="194"/>
      <c r="O90" s="194"/>
      <c r="P90" s="195">
        <f>SUM(P91:P101)</f>
        <v>0</v>
      </c>
      <c r="Q90" s="194"/>
      <c r="R90" s="195">
        <f>SUM(R91:R101)</f>
        <v>1.8000308999999999</v>
      </c>
      <c r="S90" s="194"/>
      <c r="T90" s="196">
        <f>SUM(T91:T101)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7" t="s">
        <v>73</v>
      </c>
      <c r="AT90" s="198" t="s">
        <v>67</v>
      </c>
      <c r="AU90" s="198" t="s">
        <v>73</v>
      </c>
      <c r="AY90" s="197" t="s">
        <v>129</v>
      </c>
      <c r="BK90" s="199">
        <f>SUM(BK91:BK101)</f>
        <v>0</v>
      </c>
    </row>
    <row r="91" s="2" customFormat="1" ht="16.5" customHeight="1">
      <c r="A91" s="39"/>
      <c r="B91" s="40"/>
      <c r="C91" s="202" t="s">
        <v>73</v>
      </c>
      <c r="D91" s="202" t="s">
        <v>132</v>
      </c>
      <c r="E91" s="203" t="s">
        <v>133</v>
      </c>
      <c r="F91" s="204" t="s">
        <v>134</v>
      </c>
      <c r="G91" s="205" t="s">
        <v>135</v>
      </c>
      <c r="H91" s="206">
        <v>33.972000000000001</v>
      </c>
      <c r="I91" s="207"/>
      <c r="J91" s="208">
        <f>ROUND(I91*H91,2)</f>
        <v>0</v>
      </c>
      <c r="K91" s="204" t="s">
        <v>19</v>
      </c>
      <c r="L91" s="45"/>
      <c r="M91" s="209" t="s">
        <v>19</v>
      </c>
      <c r="N91" s="210" t="s">
        <v>39</v>
      </c>
      <c r="O91" s="85"/>
      <c r="P91" s="211">
        <f>O91*H91</f>
        <v>0</v>
      </c>
      <c r="Q91" s="211">
        <v>0.0030000000000000001</v>
      </c>
      <c r="R91" s="211">
        <f>Q91*H91</f>
        <v>0.10191600000000001</v>
      </c>
      <c r="S91" s="211">
        <v>0</v>
      </c>
      <c r="T91" s="212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3" t="s">
        <v>136</v>
      </c>
      <c r="AT91" s="213" t="s">
        <v>132</v>
      </c>
      <c r="AU91" s="213" t="s">
        <v>78</v>
      </c>
      <c r="AY91" s="18" t="s">
        <v>129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8" t="s">
        <v>73</v>
      </c>
      <c r="BK91" s="214">
        <f>ROUND(I91*H91,2)</f>
        <v>0</v>
      </c>
      <c r="BL91" s="18" t="s">
        <v>136</v>
      </c>
      <c r="BM91" s="213" t="s">
        <v>137</v>
      </c>
    </row>
    <row r="92" s="2" customFormat="1" ht="16.5" customHeight="1">
      <c r="A92" s="39"/>
      <c r="B92" s="40"/>
      <c r="C92" s="202" t="s">
        <v>78</v>
      </c>
      <c r="D92" s="202" t="s">
        <v>132</v>
      </c>
      <c r="E92" s="203" t="s">
        <v>138</v>
      </c>
      <c r="F92" s="204" t="s">
        <v>139</v>
      </c>
      <c r="G92" s="205" t="s">
        <v>135</v>
      </c>
      <c r="H92" s="206">
        <v>1.335</v>
      </c>
      <c r="I92" s="207"/>
      <c r="J92" s="208">
        <f>ROUND(I92*H92,2)</f>
        <v>0</v>
      </c>
      <c r="K92" s="204" t="s">
        <v>19</v>
      </c>
      <c r="L92" s="45"/>
      <c r="M92" s="209" t="s">
        <v>19</v>
      </c>
      <c r="N92" s="210" t="s">
        <v>39</v>
      </c>
      <c r="O92" s="85"/>
      <c r="P92" s="211">
        <f>O92*H92</f>
        <v>0</v>
      </c>
      <c r="Q92" s="211">
        <v>0.0373</v>
      </c>
      <c r="R92" s="211">
        <f>Q92*H92</f>
        <v>0.049795499999999999</v>
      </c>
      <c r="S92" s="211">
        <v>0</v>
      </c>
      <c r="T92" s="21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3" t="s">
        <v>136</v>
      </c>
      <c r="AT92" s="213" t="s">
        <v>132</v>
      </c>
      <c r="AU92" s="213" t="s">
        <v>78</v>
      </c>
      <c r="AY92" s="18" t="s">
        <v>129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8" t="s">
        <v>73</v>
      </c>
      <c r="BK92" s="214">
        <f>ROUND(I92*H92,2)</f>
        <v>0</v>
      </c>
      <c r="BL92" s="18" t="s">
        <v>136</v>
      </c>
      <c r="BM92" s="213" t="s">
        <v>140</v>
      </c>
    </row>
    <row r="93" s="2" customFormat="1" ht="16.5" customHeight="1">
      <c r="A93" s="39"/>
      <c r="B93" s="40"/>
      <c r="C93" s="202" t="s">
        <v>141</v>
      </c>
      <c r="D93" s="202" t="s">
        <v>132</v>
      </c>
      <c r="E93" s="203" t="s">
        <v>142</v>
      </c>
      <c r="F93" s="204" t="s">
        <v>143</v>
      </c>
      <c r="G93" s="205" t="s">
        <v>135</v>
      </c>
      <c r="H93" s="206">
        <v>94.275999999999996</v>
      </c>
      <c r="I93" s="207"/>
      <c r="J93" s="208">
        <f>ROUND(I93*H93,2)</f>
        <v>0</v>
      </c>
      <c r="K93" s="204" t="s">
        <v>19</v>
      </c>
      <c r="L93" s="45"/>
      <c r="M93" s="209" t="s">
        <v>19</v>
      </c>
      <c r="N93" s="210" t="s">
        <v>39</v>
      </c>
      <c r="O93" s="85"/>
      <c r="P93" s="211">
        <f>O93*H93</f>
        <v>0</v>
      </c>
      <c r="Q93" s="211">
        <v>0.0030000000000000001</v>
      </c>
      <c r="R93" s="211">
        <f>Q93*H93</f>
        <v>0.28282799999999997</v>
      </c>
      <c r="S93" s="211">
        <v>0</v>
      </c>
      <c r="T93" s="21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3" t="s">
        <v>136</v>
      </c>
      <c r="AT93" s="213" t="s">
        <v>132</v>
      </c>
      <c r="AU93" s="213" t="s">
        <v>78</v>
      </c>
      <c r="AY93" s="18" t="s">
        <v>129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8" t="s">
        <v>73</v>
      </c>
      <c r="BK93" s="214">
        <f>ROUND(I93*H93,2)</f>
        <v>0</v>
      </c>
      <c r="BL93" s="18" t="s">
        <v>136</v>
      </c>
      <c r="BM93" s="213" t="s">
        <v>144</v>
      </c>
    </row>
    <row r="94" s="2" customFormat="1" ht="16.5" customHeight="1">
      <c r="A94" s="39"/>
      <c r="B94" s="40"/>
      <c r="C94" s="202" t="s">
        <v>136</v>
      </c>
      <c r="D94" s="202" t="s">
        <v>132</v>
      </c>
      <c r="E94" s="203" t="s">
        <v>145</v>
      </c>
      <c r="F94" s="204" t="s">
        <v>146</v>
      </c>
      <c r="G94" s="205" t="s">
        <v>135</v>
      </c>
      <c r="H94" s="206">
        <v>7.5</v>
      </c>
      <c r="I94" s="207"/>
      <c r="J94" s="208">
        <f>ROUND(I94*H94,2)</f>
        <v>0</v>
      </c>
      <c r="K94" s="204" t="s">
        <v>19</v>
      </c>
      <c r="L94" s="45"/>
      <c r="M94" s="209" t="s">
        <v>19</v>
      </c>
      <c r="N94" s="210" t="s">
        <v>39</v>
      </c>
      <c r="O94" s="85"/>
      <c r="P94" s="211">
        <f>O94*H94</f>
        <v>0</v>
      </c>
      <c r="Q94" s="211">
        <v>0.0373</v>
      </c>
      <c r="R94" s="211">
        <f>Q94*H94</f>
        <v>0.27975</v>
      </c>
      <c r="S94" s="211">
        <v>0</v>
      </c>
      <c r="T94" s="21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3" t="s">
        <v>136</v>
      </c>
      <c r="AT94" s="213" t="s">
        <v>132</v>
      </c>
      <c r="AU94" s="213" t="s">
        <v>78</v>
      </c>
      <c r="AY94" s="18" t="s">
        <v>129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8" t="s">
        <v>73</v>
      </c>
      <c r="BK94" s="214">
        <f>ROUND(I94*H94,2)</f>
        <v>0</v>
      </c>
      <c r="BL94" s="18" t="s">
        <v>136</v>
      </c>
      <c r="BM94" s="213" t="s">
        <v>147</v>
      </c>
    </row>
    <row r="95" s="2" customFormat="1" ht="16.5" customHeight="1">
      <c r="A95" s="39"/>
      <c r="B95" s="40"/>
      <c r="C95" s="202" t="s">
        <v>148</v>
      </c>
      <c r="D95" s="202" t="s">
        <v>132</v>
      </c>
      <c r="E95" s="203" t="s">
        <v>149</v>
      </c>
      <c r="F95" s="204" t="s">
        <v>150</v>
      </c>
      <c r="G95" s="205" t="s">
        <v>135</v>
      </c>
      <c r="H95" s="206">
        <v>40</v>
      </c>
      <c r="I95" s="207"/>
      <c r="J95" s="208">
        <f>ROUND(I95*H95,2)</f>
        <v>0</v>
      </c>
      <c r="K95" s="204" t="s">
        <v>19</v>
      </c>
      <c r="L95" s="45"/>
      <c r="M95" s="209" t="s">
        <v>19</v>
      </c>
      <c r="N95" s="210" t="s">
        <v>39</v>
      </c>
      <c r="O95" s="8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3" t="s">
        <v>136</v>
      </c>
      <c r="AT95" s="213" t="s">
        <v>132</v>
      </c>
      <c r="AU95" s="213" t="s">
        <v>78</v>
      </c>
      <c r="AY95" s="18" t="s">
        <v>129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8" t="s">
        <v>73</v>
      </c>
      <c r="BK95" s="214">
        <f>ROUND(I95*H95,2)</f>
        <v>0</v>
      </c>
      <c r="BL95" s="18" t="s">
        <v>136</v>
      </c>
      <c r="BM95" s="213" t="s">
        <v>151</v>
      </c>
    </row>
    <row r="96" s="2" customFormat="1" ht="16.5" customHeight="1">
      <c r="A96" s="39"/>
      <c r="B96" s="40"/>
      <c r="C96" s="202" t="s">
        <v>130</v>
      </c>
      <c r="D96" s="202" t="s">
        <v>132</v>
      </c>
      <c r="E96" s="203" t="s">
        <v>152</v>
      </c>
      <c r="F96" s="204" t="s">
        <v>153</v>
      </c>
      <c r="G96" s="205" t="s">
        <v>154</v>
      </c>
      <c r="H96" s="206">
        <v>7.5</v>
      </c>
      <c r="I96" s="207"/>
      <c r="J96" s="208">
        <f>ROUND(I96*H96,2)</f>
        <v>0</v>
      </c>
      <c r="K96" s="204" t="s">
        <v>19</v>
      </c>
      <c r="L96" s="45"/>
      <c r="M96" s="209" t="s">
        <v>19</v>
      </c>
      <c r="N96" s="210" t="s">
        <v>39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136</v>
      </c>
      <c r="AT96" s="213" t="s">
        <v>132</v>
      </c>
      <c r="AU96" s="213" t="s">
        <v>78</v>
      </c>
      <c r="AY96" s="18" t="s">
        <v>129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73</v>
      </c>
      <c r="BK96" s="214">
        <f>ROUND(I96*H96,2)</f>
        <v>0</v>
      </c>
      <c r="BL96" s="18" t="s">
        <v>136</v>
      </c>
      <c r="BM96" s="213" t="s">
        <v>155</v>
      </c>
    </row>
    <row r="97" s="2" customFormat="1" ht="16.5" customHeight="1">
      <c r="A97" s="39"/>
      <c r="B97" s="40"/>
      <c r="C97" s="202" t="s">
        <v>156</v>
      </c>
      <c r="D97" s="202" t="s">
        <v>132</v>
      </c>
      <c r="E97" s="203" t="s">
        <v>157</v>
      </c>
      <c r="F97" s="204" t="s">
        <v>158</v>
      </c>
      <c r="G97" s="205" t="s">
        <v>154</v>
      </c>
      <c r="H97" s="206">
        <v>14.4</v>
      </c>
      <c r="I97" s="207"/>
      <c r="J97" s="208">
        <f>ROUND(I97*H97,2)</f>
        <v>0</v>
      </c>
      <c r="K97" s="204" t="s">
        <v>19</v>
      </c>
      <c r="L97" s="45"/>
      <c r="M97" s="209" t="s">
        <v>19</v>
      </c>
      <c r="N97" s="210" t="s">
        <v>39</v>
      </c>
      <c r="O97" s="85"/>
      <c r="P97" s="211">
        <f>O97*H97</f>
        <v>0</v>
      </c>
      <c r="Q97" s="211">
        <v>0.0015</v>
      </c>
      <c r="R97" s="211">
        <f>Q97*H97</f>
        <v>0.021600000000000001</v>
      </c>
      <c r="S97" s="211">
        <v>0</v>
      </c>
      <c r="T97" s="21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136</v>
      </c>
      <c r="AT97" s="213" t="s">
        <v>132</v>
      </c>
      <c r="AU97" s="213" t="s">
        <v>78</v>
      </c>
      <c r="AY97" s="18" t="s">
        <v>129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73</v>
      </c>
      <c r="BK97" s="214">
        <f>ROUND(I97*H97,2)</f>
        <v>0</v>
      </c>
      <c r="BL97" s="18" t="s">
        <v>136</v>
      </c>
      <c r="BM97" s="213" t="s">
        <v>159</v>
      </c>
    </row>
    <row r="98" s="2" customFormat="1" ht="16.5" customHeight="1">
      <c r="A98" s="39"/>
      <c r="B98" s="40"/>
      <c r="C98" s="202" t="s">
        <v>160</v>
      </c>
      <c r="D98" s="202" t="s">
        <v>132</v>
      </c>
      <c r="E98" s="203" t="s">
        <v>161</v>
      </c>
      <c r="F98" s="204" t="s">
        <v>162</v>
      </c>
      <c r="G98" s="205" t="s">
        <v>135</v>
      </c>
      <c r="H98" s="206">
        <v>16.091999999999999</v>
      </c>
      <c r="I98" s="207"/>
      <c r="J98" s="208">
        <f>ROUND(I98*H98,2)</f>
        <v>0</v>
      </c>
      <c r="K98" s="204" t="s">
        <v>19</v>
      </c>
      <c r="L98" s="45"/>
      <c r="M98" s="209" t="s">
        <v>19</v>
      </c>
      <c r="N98" s="210" t="s">
        <v>39</v>
      </c>
      <c r="O98" s="85"/>
      <c r="P98" s="211">
        <f>O98*H98</f>
        <v>0</v>
      </c>
      <c r="Q98" s="211">
        <v>0.0167</v>
      </c>
      <c r="R98" s="211">
        <f>Q98*H98</f>
        <v>0.26873639999999999</v>
      </c>
      <c r="S98" s="211">
        <v>0</v>
      </c>
      <c r="T98" s="21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3" t="s">
        <v>136</v>
      </c>
      <c r="AT98" s="213" t="s">
        <v>132</v>
      </c>
      <c r="AU98" s="213" t="s">
        <v>78</v>
      </c>
      <c r="AY98" s="18" t="s">
        <v>129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8" t="s">
        <v>73</v>
      </c>
      <c r="BK98" s="214">
        <f>ROUND(I98*H98,2)</f>
        <v>0</v>
      </c>
      <c r="BL98" s="18" t="s">
        <v>136</v>
      </c>
      <c r="BM98" s="213" t="s">
        <v>163</v>
      </c>
    </row>
    <row r="99" s="2" customFormat="1" ht="16.5" customHeight="1">
      <c r="A99" s="39"/>
      <c r="B99" s="40"/>
      <c r="C99" s="202" t="s">
        <v>164</v>
      </c>
      <c r="D99" s="202" t="s">
        <v>132</v>
      </c>
      <c r="E99" s="203" t="s">
        <v>165</v>
      </c>
      <c r="F99" s="204" t="s">
        <v>166</v>
      </c>
      <c r="G99" s="205" t="s">
        <v>135</v>
      </c>
      <c r="H99" s="206">
        <v>16.091999999999999</v>
      </c>
      <c r="I99" s="207"/>
      <c r="J99" s="208">
        <f>ROUND(I99*H99,2)</f>
        <v>0</v>
      </c>
      <c r="K99" s="204" t="s">
        <v>19</v>
      </c>
      <c r="L99" s="45"/>
      <c r="M99" s="209" t="s">
        <v>19</v>
      </c>
      <c r="N99" s="210" t="s">
        <v>39</v>
      </c>
      <c r="O99" s="85"/>
      <c r="P99" s="211">
        <f>O99*H99</f>
        <v>0</v>
      </c>
      <c r="Q99" s="211">
        <v>0.0043800000000000002</v>
      </c>
      <c r="R99" s="211">
        <f>Q99*H99</f>
        <v>0.070482959999999997</v>
      </c>
      <c r="S99" s="211">
        <v>0</v>
      </c>
      <c r="T99" s="21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3" t="s">
        <v>136</v>
      </c>
      <c r="AT99" s="213" t="s">
        <v>132</v>
      </c>
      <c r="AU99" s="213" t="s">
        <v>78</v>
      </c>
      <c r="AY99" s="18" t="s">
        <v>129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8" t="s">
        <v>73</v>
      </c>
      <c r="BK99" s="214">
        <f>ROUND(I99*H99,2)</f>
        <v>0</v>
      </c>
      <c r="BL99" s="18" t="s">
        <v>136</v>
      </c>
      <c r="BM99" s="213" t="s">
        <v>167</v>
      </c>
    </row>
    <row r="100" s="2" customFormat="1" ht="16.5" customHeight="1">
      <c r="A100" s="39"/>
      <c r="B100" s="40"/>
      <c r="C100" s="202" t="s">
        <v>168</v>
      </c>
      <c r="D100" s="202" t="s">
        <v>132</v>
      </c>
      <c r="E100" s="203" t="s">
        <v>169</v>
      </c>
      <c r="F100" s="204" t="s">
        <v>170</v>
      </c>
      <c r="G100" s="205" t="s">
        <v>135</v>
      </c>
      <c r="H100" s="206">
        <v>16.091999999999999</v>
      </c>
      <c r="I100" s="207"/>
      <c r="J100" s="208">
        <f>ROUND(I100*H100,2)</f>
        <v>0</v>
      </c>
      <c r="K100" s="204" t="s">
        <v>19</v>
      </c>
      <c r="L100" s="45"/>
      <c r="M100" s="209" t="s">
        <v>19</v>
      </c>
      <c r="N100" s="210" t="s">
        <v>39</v>
      </c>
      <c r="O100" s="85"/>
      <c r="P100" s="211">
        <f>O100*H100</f>
        <v>0</v>
      </c>
      <c r="Q100" s="211">
        <v>0.04437</v>
      </c>
      <c r="R100" s="211">
        <f>Q100*H100</f>
        <v>0.71400203999999989</v>
      </c>
      <c r="S100" s="211">
        <v>0</v>
      </c>
      <c r="T100" s="21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3" t="s">
        <v>136</v>
      </c>
      <c r="AT100" s="213" t="s">
        <v>132</v>
      </c>
      <c r="AU100" s="213" t="s">
        <v>78</v>
      </c>
      <c r="AY100" s="18" t="s">
        <v>129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73</v>
      </c>
      <c r="BK100" s="214">
        <f>ROUND(I100*H100,2)</f>
        <v>0</v>
      </c>
      <c r="BL100" s="18" t="s">
        <v>136</v>
      </c>
      <c r="BM100" s="213" t="s">
        <v>171</v>
      </c>
    </row>
    <row r="101" s="2" customFormat="1" ht="16.5" customHeight="1">
      <c r="A101" s="39"/>
      <c r="B101" s="40"/>
      <c r="C101" s="202" t="s">
        <v>172</v>
      </c>
      <c r="D101" s="202" t="s">
        <v>132</v>
      </c>
      <c r="E101" s="203" t="s">
        <v>173</v>
      </c>
      <c r="F101" s="204" t="s">
        <v>174</v>
      </c>
      <c r="G101" s="205" t="s">
        <v>175</v>
      </c>
      <c r="H101" s="206">
        <v>78</v>
      </c>
      <c r="I101" s="207"/>
      <c r="J101" s="208">
        <f>ROUND(I101*H101,2)</f>
        <v>0</v>
      </c>
      <c r="K101" s="204" t="s">
        <v>19</v>
      </c>
      <c r="L101" s="45"/>
      <c r="M101" s="209" t="s">
        <v>19</v>
      </c>
      <c r="N101" s="210" t="s">
        <v>39</v>
      </c>
      <c r="O101" s="85"/>
      <c r="P101" s="211">
        <f>O101*H101</f>
        <v>0</v>
      </c>
      <c r="Q101" s="211">
        <v>0.00013999999999999999</v>
      </c>
      <c r="R101" s="211">
        <f>Q101*H101</f>
        <v>0.010919999999999999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136</v>
      </c>
      <c r="AT101" s="213" t="s">
        <v>132</v>
      </c>
      <c r="AU101" s="213" t="s">
        <v>78</v>
      </c>
      <c r="AY101" s="18" t="s">
        <v>129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73</v>
      </c>
      <c r="BK101" s="214">
        <f>ROUND(I101*H101,2)</f>
        <v>0</v>
      </c>
      <c r="BL101" s="18" t="s">
        <v>136</v>
      </c>
      <c r="BM101" s="213" t="s">
        <v>176</v>
      </c>
    </row>
    <row r="102" s="12" customFormat="1" ht="22.8" customHeight="1">
      <c r="A102" s="12"/>
      <c r="B102" s="186"/>
      <c r="C102" s="187"/>
      <c r="D102" s="188" t="s">
        <v>67</v>
      </c>
      <c r="E102" s="200" t="s">
        <v>164</v>
      </c>
      <c r="F102" s="200" t="s">
        <v>177</v>
      </c>
      <c r="G102" s="187"/>
      <c r="H102" s="187"/>
      <c r="I102" s="190"/>
      <c r="J102" s="201">
        <f>BK102</f>
        <v>0</v>
      </c>
      <c r="K102" s="187"/>
      <c r="L102" s="192"/>
      <c r="M102" s="193"/>
      <c r="N102" s="194"/>
      <c r="O102" s="194"/>
      <c r="P102" s="195">
        <f>SUM(P103:P105)</f>
        <v>0</v>
      </c>
      <c r="Q102" s="194"/>
      <c r="R102" s="195">
        <f>SUM(R103:R105)</f>
        <v>0</v>
      </c>
      <c r="S102" s="194"/>
      <c r="T102" s="196">
        <f>SUM(T103:T105)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197" t="s">
        <v>73</v>
      </c>
      <c r="AT102" s="198" t="s">
        <v>67</v>
      </c>
      <c r="AU102" s="198" t="s">
        <v>73</v>
      </c>
      <c r="AY102" s="197" t="s">
        <v>129</v>
      </c>
      <c r="BK102" s="199">
        <f>SUM(BK103:BK105)</f>
        <v>0</v>
      </c>
    </row>
    <row r="103" s="2" customFormat="1" ht="16.5" customHeight="1">
      <c r="A103" s="39"/>
      <c r="B103" s="40"/>
      <c r="C103" s="202" t="s">
        <v>178</v>
      </c>
      <c r="D103" s="202" t="s">
        <v>132</v>
      </c>
      <c r="E103" s="203" t="s">
        <v>179</v>
      </c>
      <c r="F103" s="204" t="s">
        <v>180</v>
      </c>
      <c r="G103" s="205" t="s">
        <v>181</v>
      </c>
      <c r="H103" s="206">
        <v>3</v>
      </c>
      <c r="I103" s="207"/>
      <c r="J103" s="208">
        <f>ROUND(I103*H103,2)</f>
        <v>0</v>
      </c>
      <c r="K103" s="204" t="s">
        <v>19</v>
      </c>
      <c r="L103" s="45"/>
      <c r="M103" s="209" t="s">
        <v>19</v>
      </c>
      <c r="N103" s="210" t="s">
        <v>39</v>
      </c>
      <c r="O103" s="85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3" t="s">
        <v>136</v>
      </c>
      <c r="AT103" s="213" t="s">
        <v>132</v>
      </c>
      <c r="AU103" s="213" t="s">
        <v>78</v>
      </c>
      <c r="AY103" s="18" t="s">
        <v>129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8" t="s">
        <v>73</v>
      </c>
      <c r="BK103" s="214">
        <f>ROUND(I103*H103,2)</f>
        <v>0</v>
      </c>
      <c r="BL103" s="18" t="s">
        <v>136</v>
      </c>
      <c r="BM103" s="213" t="s">
        <v>182</v>
      </c>
    </row>
    <row r="104" s="2" customFormat="1" ht="21.75" customHeight="1">
      <c r="A104" s="39"/>
      <c r="B104" s="40"/>
      <c r="C104" s="202" t="s">
        <v>183</v>
      </c>
      <c r="D104" s="202" t="s">
        <v>132</v>
      </c>
      <c r="E104" s="203" t="s">
        <v>184</v>
      </c>
      <c r="F104" s="204" t="s">
        <v>185</v>
      </c>
      <c r="G104" s="205" t="s">
        <v>181</v>
      </c>
      <c r="H104" s="206">
        <v>10</v>
      </c>
      <c r="I104" s="207"/>
      <c r="J104" s="208">
        <f>ROUND(I104*H104,2)</f>
        <v>0</v>
      </c>
      <c r="K104" s="204" t="s">
        <v>19</v>
      </c>
      <c r="L104" s="45"/>
      <c r="M104" s="209" t="s">
        <v>19</v>
      </c>
      <c r="N104" s="210" t="s">
        <v>39</v>
      </c>
      <c r="O104" s="85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3" t="s">
        <v>136</v>
      </c>
      <c r="AT104" s="213" t="s">
        <v>132</v>
      </c>
      <c r="AU104" s="213" t="s">
        <v>78</v>
      </c>
      <c r="AY104" s="18" t="s">
        <v>129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73</v>
      </c>
      <c r="BK104" s="214">
        <f>ROUND(I104*H104,2)</f>
        <v>0</v>
      </c>
      <c r="BL104" s="18" t="s">
        <v>136</v>
      </c>
      <c r="BM104" s="213" t="s">
        <v>186</v>
      </c>
    </row>
    <row r="105" s="2" customFormat="1" ht="16.5" customHeight="1">
      <c r="A105" s="39"/>
      <c r="B105" s="40"/>
      <c r="C105" s="202" t="s">
        <v>187</v>
      </c>
      <c r="D105" s="202" t="s">
        <v>132</v>
      </c>
      <c r="E105" s="203" t="s">
        <v>188</v>
      </c>
      <c r="F105" s="204" t="s">
        <v>189</v>
      </c>
      <c r="G105" s="205" t="s">
        <v>181</v>
      </c>
      <c r="H105" s="206">
        <v>3</v>
      </c>
      <c r="I105" s="207"/>
      <c r="J105" s="208">
        <f>ROUND(I105*H105,2)</f>
        <v>0</v>
      </c>
      <c r="K105" s="204" t="s">
        <v>19</v>
      </c>
      <c r="L105" s="45"/>
      <c r="M105" s="209" t="s">
        <v>19</v>
      </c>
      <c r="N105" s="210" t="s">
        <v>39</v>
      </c>
      <c r="O105" s="85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3" t="s">
        <v>136</v>
      </c>
      <c r="AT105" s="213" t="s">
        <v>132</v>
      </c>
      <c r="AU105" s="213" t="s">
        <v>78</v>
      </c>
      <c r="AY105" s="18" t="s">
        <v>129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8" t="s">
        <v>73</v>
      </c>
      <c r="BK105" s="214">
        <f>ROUND(I105*H105,2)</f>
        <v>0</v>
      </c>
      <c r="BL105" s="18" t="s">
        <v>136</v>
      </c>
      <c r="BM105" s="213" t="s">
        <v>190</v>
      </c>
    </row>
    <row r="106" s="12" customFormat="1" ht="25.92" customHeight="1">
      <c r="A106" s="12"/>
      <c r="B106" s="186"/>
      <c r="C106" s="187"/>
      <c r="D106" s="188" t="s">
        <v>67</v>
      </c>
      <c r="E106" s="189" t="s">
        <v>191</v>
      </c>
      <c r="F106" s="189" t="s">
        <v>192</v>
      </c>
      <c r="G106" s="187"/>
      <c r="H106" s="187"/>
      <c r="I106" s="190"/>
      <c r="J106" s="191">
        <f>BK106</f>
        <v>0</v>
      </c>
      <c r="K106" s="187"/>
      <c r="L106" s="192"/>
      <c r="M106" s="193"/>
      <c r="N106" s="194"/>
      <c r="O106" s="194"/>
      <c r="P106" s="195">
        <f>P107+P114+P117+P120+P133</f>
        <v>0</v>
      </c>
      <c r="Q106" s="194"/>
      <c r="R106" s="195">
        <f>R107+R114+R117+R120+R133</f>
        <v>1.1510015899999999</v>
      </c>
      <c r="S106" s="194"/>
      <c r="T106" s="196">
        <f>T107+T114+T117+T120+T133</f>
        <v>0.14475688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197" t="s">
        <v>78</v>
      </c>
      <c r="AT106" s="198" t="s">
        <v>67</v>
      </c>
      <c r="AU106" s="198" t="s">
        <v>68</v>
      </c>
      <c r="AY106" s="197" t="s">
        <v>129</v>
      </c>
      <c r="BK106" s="199">
        <f>BK107+BK114+BK117+BK120+BK133</f>
        <v>0</v>
      </c>
    </row>
    <row r="107" s="12" customFormat="1" ht="22.8" customHeight="1">
      <c r="A107" s="12"/>
      <c r="B107" s="186"/>
      <c r="C107" s="187"/>
      <c r="D107" s="188" t="s">
        <v>67</v>
      </c>
      <c r="E107" s="200" t="s">
        <v>193</v>
      </c>
      <c r="F107" s="200" t="s">
        <v>194</v>
      </c>
      <c r="G107" s="187"/>
      <c r="H107" s="187"/>
      <c r="I107" s="190"/>
      <c r="J107" s="201">
        <f>BK107</f>
        <v>0</v>
      </c>
      <c r="K107" s="187"/>
      <c r="L107" s="192"/>
      <c r="M107" s="193"/>
      <c r="N107" s="194"/>
      <c r="O107" s="194"/>
      <c r="P107" s="195">
        <f>SUM(P108:P113)</f>
        <v>0</v>
      </c>
      <c r="Q107" s="194"/>
      <c r="R107" s="195">
        <f>SUM(R108:R113)</f>
        <v>0.20000000000000001</v>
      </c>
      <c r="S107" s="194"/>
      <c r="T107" s="196">
        <f>SUM(T108:T113)</f>
        <v>0.10500000000000001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7" t="s">
        <v>78</v>
      </c>
      <c r="AT107" s="198" t="s">
        <v>67</v>
      </c>
      <c r="AU107" s="198" t="s">
        <v>73</v>
      </c>
      <c r="AY107" s="197" t="s">
        <v>129</v>
      </c>
      <c r="BK107" s="199">
        <f>SUM(BK108:BK113)</f>
        <v>0</v>
      </c>
    </row>
    <row r="108" s="2" customFormat="1" ht="16.5" customHeight="1">
      <c r="A108" s="39"/>
      <c r="B108" s="40"/>
      <c r="C108" s="202" t="s">
        <v>8</v>
      </c>
      <c r="D108" s="202" t="s">
        <v>132</v>
      </c>
      <c r="E108" s="203" t="s">
        <v>195</v>
      </c>
      <c r="F108" s="204" t="s">
        <v>196</v>
      </c>
      <c r="G108" s="205" t="s">
        <v>181</v>
      </c>
      <c r="H108" s="206">
        <v>1</v>
      </c>
      <c r="I108" s="207"/>
      <c r="J108" s="208">
        <f>ROUND(I108*H108,2)</f>
        <v>0</v>
      </c>
      <c r="K108" s="204" t="s">
        <v>19</v>
      </c>
      <c r="L108" s="45"/>
      <c r="M108" s="209" t="s">
        <v>19</v>
      </c>
      <c r="N108" s="210" t="s">
        <v>39</v>
      </c>
      <c r="O108" s="85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3" t="s">
        <v>197</v>
      </c>
      <c r="AT108" s="213" t="s">
        <v>132</v>
      </c>
      <c r="AU108" s="213" t="s">
        <v>78</v>
      </c>
      <c r="AY108" s="18" t="s">
        <v>129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8" t="s">
        <v>73</v>
      </c>
      <c r="BK108" s="214">
        <f>ROUND(I108*H108,2)</f>
        <v>0</v>
      </c>
      <c r="BL108" s="18" t="s">
        <v>197</v>
      </c>
      <c r="BM108" s="213" t="s">
        <v>198</v>
      </c>
    </row>
    <row r="109" s="2" customFormat="1" ht="16.5" customHeight="1">
      <c r="A109" s="39"/>
      <c r="B109" s="40"/>
      <c r="C109" s="215" t="s">
        <v>197</v>
      </c>
      <c r="D109" s="215" t="s">
        <v>199</v>
      </c>
      <c r="E109" s="216" t="s">
        <v>200</v>
      </c>
      <c r="F109" s="217" t="s">
        <v>201</v>
      </c>
      <c r="G109" s="218" t="s">
        <v>181</v>
      </c>
      <c r="H109" s="219">
        <v>1</v>
      </c>
      <c r="I109" s="220"/>
      <c r="J109" s="221">
        <f>ROUND(I109*H109,2)</f>
        <v>0</v>
      </c>
      <c r="K109" s="217" t="s">
        <v>19</v>
      </c>
      <c r="L109" s="222"/>
      <c r="M109" s="223" t="s">
        <v>19</v>
      </c>
      <c r="N109" s="224" t="s">
        <v>39</v>
      </c>
      <c r="O109" s="85"/>
      <c r="P109" s="211">
        <f>O109*H109</f>
        <v>0</v>
      </c>
      <c r="Q109" s="211">
        <v>0.20000000000000001</v>
      </c>
      <c r="R109" s="211">
        <f>Q109*H109</f>
        <v>0.20000000000000001</v>
      </c>
      <c r="S109" s="211">
        <v>0</v>
      </c>
      <c r="T109" s="21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3" t="s">
        <v>202</v>
      </c>
      <c r="AT109" s="213" t="s">
        <v>199</v>
      </c>
      <c r="AU109" s="213" t="s">
        <v>78</v>
      </c>
      <c r="AY109" s="18" t="s">
        <v>129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73</v>
      </c>
      <c r="BK109" s="214">
        <f>ROUND(I109*H109,2)</f>
        <v>0</v>
      </c>
      <c r="BL109" s="18" t="s">
        <v>197</v>
      </c>
      <c r="BM109" s="213" t="s">
        <v>203</v>
      </c>
    </row>
    <row r="110" s="2" customFormat="1">
      <c r="A110" s="39"/>
      <c r="B110" s="40"/>
      <c r="C110" s="41"/>
      <c r="D110" s="225" t="s">
        <v>204</v>
      </c>
      <c r="E110" s="41"/>
      <c r="F110" s="226" t="s">
        <v>205</v>
      </c>
      <c r="G110" s="41"/>
      <c r="H110" s="41"/>
      <c r="I110" s="227"/>
      <c r="J110" s="41"/>
      <c r="K110" s="41"/>
      <c r="L110" s="45"/>
      <c r="M110" s="228"/>
      <c r="N110" s="229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204</v>
      </c>
      <c r="AU110" s="18" t="s">
        <v>78</v>
      </c>
    </row>
    <row r="111" s="2" customFormat="1" ht="16.5" customHeight="1">
      <c r="A111" s="39"/>
      <c r="B111" s="40"/>
      <c r="C111" s="202" t="s">
        <v>206</v>
      </c>
      <c r="D111" s="202" t="s">
        <v>132</v>
      </c>
      <c r="E111" s="203" t="s">
        <v>207</v>
      </c>
      <c r="F111" s="204" t="s">
        <v>208</v>
      </c>
      <c r="G111" s="205" t="s">
        <v>181</v>
      </c>
      <c r="H111" s="206">
        <v>1</v>
      </c>
      <c r="I111" s="207"/>
      <c r="J111" s="208">
        <f>ROUND(I111*H111,2)</f>
        <v>0</v>
      </c>
      <c r="K111" s="204" t="s">
        <v>19</v>
      </c>
      <c r="L111" s="45"/>
      <c r="M111" s="209" t="s">
        <v>19</v>
      </c>
      <c r="N111" s="210" t="s">
        <v>39</v>
      </c>
      <c r="O111" s="85"/>
      <c r="P111" s="211">
        <f>O111*H111</f>
        <v>0</v>
      </c>
      <c r="Q111" s="211">
        <v>0</v>
      </c>
      <c r="R111" s="211">
        <f>Q111*H111</f>
        <v>0</v>
      </c>
      <c r="S111" s="211">
        <v>0.024</v>
      </c>
      <c r="T111" s="212">
        <f>S111*H111</f>
        <v>0.024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3" t="s">
        <v>197</v>
      </c>
      <c r="AT111" s="213" t="s">
        <v>132</v>
      </c>
      <c r="AU111" s="213" t="s">
        <v>78</v>
      </c>
      <c r="AY111" s="18" t="s">
        <v>129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8" t="s">
        <v>73</v>
      </c>
      <c r="BK111" s="214">
        <f>ROUND(I111*H111,2)</f>
        <v>0</v>
      </c>
      <c r="BL111" s="18" t="s">
        <v>197</v>
      </c>
      <c r="BM111" s="213" t="s">
        <v>209</v>
      </c>
    </row>
    <row r="112" s="2" customFormat="1" ht="16.5" customHeight="1">
      <c r="A112" s="39"/>
      <c r="B112" s="40"/>
      <c r="C112" s="202" t="s">
        <v>210</v>
      </c>
      <c r="D112" s="202" t="s">
        <v>132</v>
      </c>
      <c r="E112" s="203" t="s">
        <v>211</v>
      </c>
      <c r="F112" s="204" t="s">
        <v>212</v>
      </c>
      <c r="G112" s="205" t="s">
        <v>181</v>
      </c>
      <c r="H112" s="206">
        <v>1</v>
      </c>
      <c r="I112" s="207"/>
      <c r="J112" s="208">
        <f>ROUND(I112*H112,2)</f>
        <v>0</v>
      </c>
      <c r="K112" s="204" t="s">
        <v>19</v>
      </c>
      <c r="L112" s="45"/>
      <c r="M112" s="209" t="s">
        <v>19</v>
      </c>
      <c r="N112" s="210" t="s">
        <v>39</v>
      </c>
      <c r="O112" s="85"/>
      <c r="P112" s="211">
        <f>O112*H112</f>
        <v>0</v>
      </c>
      <c r="Q112" s="211">
        <v>0</v>
      </c>
      <c r="R112" s="211">
        <f>Q112*H112</f>
        <v>0</v>
      </c>
      <c r="S112" s="211">
        <v>0.081000000000000003</v>
      </c>
      <c r="T112" s="212">
        <f>S112*H112</f>
        <v>0.081000000000000003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3" t="s">
        <v>197</v>
      </c>
      <c r="AT112" s="213" t="s">
        <v>132</v>
      </c>
      <c r="AU112" s="213" t="s">
        <v>78</v>
      </c>
      <c r="AY112" s="18" t="s">
        <v>129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8" t="s">
        <v>73</v>
      </c>
      <c r="BK112" s="214">
        <f>ROUND(I112*H112,2)</f>
        <v>0</v>
      </c>
      <c r="BL112" s="18" t="s">
        <v>197</v>
      </c>
      <c r="BM112" s="213" t="s">
        <v>213</v>
      </c>
    </row>
    <row r="113" s="2" customFormat="1" ht="16.5" customHeight="1">
      <c r="A113" s="39"/>
      <c r="B113" s="40"/>
      <c r="C113" s="202" t="s">
        <v>214</v>
      </c>
      <c r="D113" s="202" t="s">
        <v>132</v>
      </c>
      <c r="E113" s="203" t="s">
        <v>215</v>
      </c>
      <c r="F113" s="204" t="s">
        <v>216</v>
      </c>
      <c r="G113" s="205" t="s">
        <v>181</v>
      </c>
      <c r="H113" s="206">
        <v>4</v>
      </c>
      <c r="I113" s="207"/>
      <c r="J113" s="208">
        <f>ROUND(I113*H113,2)</f>
        <v>0</v>
      </c>
      <c r="K113" s="204" t="s">
        <v>19</v>
      </c>
      <c r="L113" s="45"/>
      <c r="M113" s="209" t="s">
        <v>19</v>
      </c>
      <c r="N113" s="210" t="s">
        <v>39</v>
      </c>
      <c r="O113" s="85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3" t="s">
        <v>197</v>
      </c>
      <c r="AT113" s="213" t="s">
        <v>132</v>
      </c>
      <c r="AU113" s="213" t="s">
        <v>78</v>
      </c>
      <c r="AY113" s="18" t="s">
        <v>129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73</v>
      </c>
      <c r="BK113" s="214">
        <f>ROUND(I113*H113,2)</f>
        <v>0</v>
      </c>
      <c r="BL113" s="18" t="s">
        <v>197</v>
      </c>
      <c r="BM113" s="213" t="s">
        <v>217</v>
      </c>
    </row>
    <row r="114" s="12" customFormat="1" ht="22.8" customHeight="1">
      <c r="A114" s="12"/>
      <c r="B114" s="186"/>
      <c r="C114" s="187"/>
      <c r="D114" s="188" t="s">
        <v>67</v>
      </c>
      <c r="E114" s="200" t="s">
        <v>218</v>
      </c>
      <c r="F114" s="200" t="s">
        <v>219</v>
      </c>
      <c r="G114" s="187"/>
      <c r="H114" s="187"/>
      <c r="I114" s="190"/>
      <c r="J114" s="201">
        <f>BK114</f>
        <v>0</v>
      </c>
      <c r="K114" s="187"/>
      <c r="L114" s="192"/>
      <c r="M114" s="193"/>
      <c r="N114" s="194"/>
      <c r="O114" s="194"/>
      <c r="P114" s="195">
        <f>SUM(P115:P116)</f>
        <v>0</v>
      </c>
      <c r="Q114" s="194"/>
      <c r="R114" s="195">
        <f>SUM(R115:R116)</f>
        <v>0.47221080000000004</v>
      </c>
      <c r="S114" s="194"/>
      <c r="T114" s="196">
        <f>SUM(T115:T116)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197" t="s">
        <v>78</v>
      </c>
      <c r="AT114" s="198" t="s">
        <v>67</v>
      </c>
      <c r="AU114" s="198" t="s">
        <v>73</v>
      </c>
      <c r="AY114" s="197" t="s">
        <v>129</v>
      </c>
      <c r="BK114" s="199">
        <f>SUM(BK115:BK116)</f>
        <v>0</v>
      </c>
    </row>
    <row r="115" s="2" customFormat="1" ht="16.5" customHeight="1">
      <c r="A115" s="39"/>
      <c r="B115" s="40"/>
      <c r="C115" s="202" t="s">
        <v>220</v>
      </c>
      <c r="D115" s="202" t="s">
        <v>132</v>
      </c>
      <c r="E115" s="203" t="s">
        <v>221</v>
      </c>
      <c r="F115" s="204" t="s">
        <v>222</v>
      </c>
      <c r="G115" s="205" t="s">
        <v>135</v>
      </c>
      <c r="H115" s="206">
        <v>33.972000000000001</v>
      </c>
      <c r="I115" s="207"/>
      <c r="J115" s="208">
        <f>ROUND(I115*H115,2)</f>
        <v>0</v>
      </c>
      <c r="K115" s="204" t="s">
        <v>19</v>
      </c>
      <c r="L115" s="45"/>
      <c r="M115" s="209" t="s">
        <v>19</v>
      </c>
      <c r="N115" s="210" t="s">
        <v>39</v>
      </c>
      <c r="O115" s="85"/>
      <c r="P115" s="211">
        <f>O115*H115</f>
        <v>0</v>
      </c>
      <c r="Q115" s="211">
        <v>0.00029999999999999997</v>
      </c>
      <c r="R115" s="211">
        <f>Q115*H115</f>
        <v>0.0101916</v>
      </c>
      <c r="S115" s="211">
        <v>0</v>
      </c>
      <c r="T115" s="21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197</v>
      </c>
      <c r="AT115" s="213" t="s">
        <v>132</v>
      </c>
      <c r="AU115" s="213" t="s">
        <v>78</v>
      </c>
      <c r="AY115" s="18" t="s">
        <v>129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73</v>
      </c>
      <c r="BK115" s="214">
        <f>ROUND(I115*H115,2)</f>
        <v>0</v>
      </c>
      <c r="BL115" s="18" t="s">
        <v>197</v>
      </c>
      <c r="BM115" s="213" t="s">
        <v>223</v>
      </c>
    </row>
    <row r="116" s="2" customFormat="1" ht="16.5" customHeight="1">
      <c r="A116" s="39"/>
      <c r="B116" s="40"/>
      <c r="C116" s="202" t="s">
        <v>7</v>
      </c>
      <c r="D116" s="202" t="s">
        <v>132</v>
      </c>
      <c r="E116" s="203" t="s">
        <v>224</v>
      </c>
      <c r="F116" s="204" t="s">
        <v>225</v>
      </c>
      <c r="G116" s="205" t="s">
        <v>135</v>
      </c>
      <c r="H116" s="206">
        <v>33.972000000000001</v>
      </c>
      <c r="I116" s="207"/>
      <c r="J116" s="208">
        <f>ROUND(I116*H116,2)</f>
        <v>0</v>
      </c>
      <c r="K116" s="204" t="s">
        <v>19</v>
      </c>
      <c r="L116" s="45"/>
      <c r="M116" s="209" t="s">
        <v>19</v>
      </c>
      <c r="N116" s="210" t="s">
        <v>39</v>
      </c>
      <c r="O116" s="85"/>
      <c r="P116" s="211">
        <f>O116*H116</f>
        <v>0</v>
      </c>
      <c r="Q116" s="211">
        <v>0.013599999999999999</v>
      </c>
      <c r="R116" s="211">
        <f>Q116*H116</f>
        <v>0.46201920000000002</v>
      </c>
      <c r="S116" s="211">
        <v>0</v>
      </c>
      <c r="T116" s="21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3" t="s">
        <v>197</v>
      </c>
      <c r="AT116" s="213" t="s">
        <v>132</v>
      </c>
      <c r="AU116" s="213" t="s">
        <v>78</v>
      </c>
      <c r="AY116" s="18" t="s">
        <v>129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8" t="s">
        <v>73</v>
      </c>
      <c r="BK116" s="214">
        <f>ROUND(I116*H116,2)</f>
        <v>0</v>
      </c>
      <c r="BL116" s="18" t="s">
        <v>197</v>
      </c>
      <c r="BM116" s="213" t="s">
        <v>226</v>
      </c>
    </row>
    <row r="117" s="12" customFormat="1" ht="22.8" customHeight="1">
      <c r="A117" s="12"/>
      <c r="B117" s="186"/>
      <c r="C117" s="187"/>
      <c r="D117" s="188" t="s">
        <v>67</v>
      </c>
      <c r="E117" s="200" t="s">
        <v>227</v>
      </c>
      <c r="F117" s="200" t="s">
        <v>228</v>
      </c>
      <c r="G117" s="187"/>
      <c r="H117" s="187"/>
      <c r="I117" s="190"/>
      <c r="J117" s="201">
        <f>BK117</f>
        <v>0</v>
      </c>
      <c r="K117" s="187"/>
      <c r="L117" s="192"/>
      <c r="M117" s="193"/>
      <c r="N117" s="194"/>
      <c r="O117" s="194"/>
      <c r="P117" s="195">
        <f>SUM(P118:P119)</f>
        <v>0</v>
      </c>
      <c r="Q117" s="194"/>
      <c r="R117" s="195">
        <f>SUM(R118:R119)</f>
        <v>0</v>
      </c>
      <c r="S117" s="194"/>
      <c r="T117" s="196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97" t="s">
        <v>78</v>
      </c>
      <c r="AT117" s="198" t="s">
        <v>67</v>
      </c>
      <c r="AU117" s="198" t="s">
        <v>73</v>
      </c>
      <c r="AY117" s="197" t="s">
        <v>129</v>
      </c>
      <c r="BK117" s="199">
        <f>SUM(BK118:BK119)</f>
        <v>0</v>
      </c>
    </row>
    <row r="118" s="2" customFormat="1" ht="16.5" customHeight="1">
      <c r="A118" s="39"/>
      <c r="B118" s="40"/>
      <c r="C118" s="202" t="s">
        <v>229</v>
      </c>
      <c r="D118" s="202" t="s">
        <v>132</v>
      </c>
      <c r="E118" s="203" t="s">
        <v>230</v>
      </c>
      <c r="F118" s="204" t="s">
        <v>231</v>
      </c>
      <c r="G118" s="205" t="s">
        <v>135</v>
      </c>
      <c r="H118" s="206">
        <v>33.972000000000001</v>
      </c>
      <c r="I118" s="207"/>
      <c r="J118" s="208">
        <f>ROUND(I118*H118,2)</f>
        <v>0</v>
      </c>
      <c r="K118" s="204" t="s">
        <v>19</v>
      </c>
      <c r="L118" s="45"/>
      <c r="M118" s="209" t="s">
        <v>19</v>
      </c>
      <c r="N118" s="210" t="s">
        <v>39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3" t="s">
        <v>197</v>
      </c>
      <c r="AT118" s="213" t="s">
        <v>132</v>
      </c>
      <c r="AU118" s="213" t="s">
        <v>78</v>
      </c>
      <c r="AY118" s="18" t="s">
        <v>129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8" t="s">
        <v>73</v>
      </c>
      <c r="BK118" s="214">
        <f>ROUND(I118*H118,2)</f>
        <v>0</v>
      </c>
      <c r="BL118" s="18" t="s">
        <v>197</v>
      </c>
      <c r="BM118" s="213" t="s">
        <v>232</v>
      </c>
    </row>
    <row r="119" s="2" customFormat="1" ht="16.5" customHeight="1">
      <c r="A119" s="39"/>
      <c r="B119" s="40"/>
      <c r="C119" s="202" t="s">
        <v>233</v>
      </c>
      <c r="D119" s="202" t="s">
        <v>132</v>
      </c>
      <c r="E119" s="203" t="s">
        <v>234</v>
      </c>
      <c r="F119" s="204" t="s">
        <v>235</v>
      </c>
      <c r="G119" s="205" t="s">
        <v>135</v>
      </c>
      <c r="H119" s="206">
        <v>33.972000000000001</v>
      </c>
      <c r="I119" s="207"/>
      <c r="J119" s="208">
        <f>ROUND(I119*H119,2)</f>
        <v>0</v>
      </c>
      <c r="K119" s="204" t="s">
        <v>19</v>
      </c>
      <c r="L119" s="45"/>
      <c r="M119" s="209" t="s">
        <v>19</v>
      </c>
      <c r="N119" s="210" t="s">
        <v>39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197</v>
      </c>
      <c r="AT119" s="213" t="s">
        <v>132</v>
      </c>
      <c r="AU119" s="213" t="s">
        <v>78</v>
      </c>
      <c r="AY119" s="18" t="s">
        <v>129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73</v>
      </c>
      <c r="BK119" s="214">
        <f>ROUND(I119*H119,2)</f>
        <v>0</v>
      </c>
      <c r="BL119" s="18" t="s">
        <v>197</v>
      </c>
      <c r="BM119" s="213" t="s">
        <v>236</v>
      </c>
    </row>
    <row r="120" s="12" customFormat="1" ht="22.8" customHeight="1">
      <c r="A120" s="12"/>
      <c r="B120" s="186"/>
      <c r="C120" s="187"/>
      <c r="D120" s="188" t="s">
        <v>67</v>
      </c>
      <c r="E120" s="200" t="s">
        <v>237</v>
      </c>
      <c r="F120" s="200" t="s">
        <v>238</v>
      </c>
      <c r="G120" s="187"/>
      <c r="H120" s="187"/>
      <c r="I120" s="190"/>
      <c r="J120" s="201">
        <f>BK120</f>
        <v>0</v>
      </c>
      <c r="K120" s="187"/>
      <c r="L120" s="192"/>
      <c r="M120" s="193"/>
      <c r="N120" s="194"/>
      <c r="O120" s="194"/>
      <c r="P120" s="195">
        <f>SUM(P121:P132)</f>
        <v>0</v>
      </c>
      <c r="Q120" s="194"/>
      <c r="R120" s="195">
        <f>SUM(R121:R132)</f>
        <v>0.30432373999999995</v>
      </c>
      <c r="S120" s="194"/>
      <c r="T120" s="196">
        <f>SUM(T121:T132)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7" t="s">
        <v>78</v>
      </c>
      <c r="AT120" s="198" t="s">
        <v>67</v>
      </c>
      <c r="AU120" s="198" t="s">
        <v>73</v>
      </c>
      <c r="AY120" s="197" t="s">
        <v>129</v>
      </c>
      <c r="BK120" s="199">
        <f>SUM(BK121:BK132)</f>
        <v>0</v>
      </c>
    </row>
    <row r="121" s="2" customFormat="1" ht="16.5" customHeight="1">
      <c r="A121" s="39"/>
      <c r="B121" s="40"/>
      <c r="C121" s="202" t="s">
        <v>239</v>
      </c>
      <c r="D121" s="202" t="s">
        <v>132</v>
      </c>
      <c r="E121" s="203" t="s">
        <v>240</v>
      </c>
      <c r="F121" s="204" t="s">
        <v>241</v>
      </c>
      <c r="G121" s="205" t="s">
        <v>135</v>
      </c>
      <c r="H121" s="206">
        <v>15.15</v>
      </c>
      <c r="I121" s="207"/>
      <c r="J121" s="208">
        <f>ROUND(I121*H121,2)</f>
        <v>0</v>
      </c>
      <c r="K121" s="204" t="s">
        <v>19</v>
      </c>
      <c r="L121" s="45"/>
      <c r="M121" s="209" t="s">
        <v>19</v>
      </c>
      <c r="N121" s="210" t="s">
        <v>39</v>
      </c>
      <c r="O121" s="85"/>
      <c r="P121" s="211">
        <f>O121*H121</f>
        <v>0</v>
      </c>
      <c r="Q121" s="211">
        <v>6.9999999999999994E-05</v>
      </c>
      <c r="R121" s="211">
        <f>Q121*H121</f>
        <v>0.0010605</v>
      </c>
      <c r="S121" s="211">
        <v>0</v>
      </c>
      <c r="T121" s="21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3" t="s">
        <v>197</v>
      </c>
      <c r="AT121" s="213" t="s">
        <v>132</v>
      </c>
      <c r="AU121" s="213" t="s">
        <v>78</v>
      </c>
      <c r="AY121" s="18" t="s">
        <v>129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8" t="s">
        <v>73</v>
      </c>
      <c r="BK121" s="214">
        <f>ROUND(I121*H121,2)</f>
        <v>0</v>
      </c>
      <c r="BL121" s="18" t="s">
        <v>197</v>
      </c>
      <c r="BM121" s="213" t="s">
        <v>242</v>
      </c>
    </row>
    <row r="122" s="2" customFormat="1" ht="16.5" customHeight="1">
      <c r="A122" s="39"/>
      <c r="B122" s="40"/>
      <c r="C122" s="202" t="s">
        <v>243</v>
      </c>
      <c r="D122" s="202" t="s">
        <v>132</v>
      </c>
      <c r="E122" s="203" t="s">
        <v>244</v>
      </c>
      <c r="F122" s="204" t="s">
        <v>245</v>
      </c>
      <c r="G122" s="205" t="s">
        <v>135</v>
      </c>
      <c r="H122" s="206">
        <v>15.15</v>
      </c>
      <c r="I122" s="207"/>
      <c r="J122" s="208">
        <f>ROUND(I122*H122,2)</f>
        <v>0</v>
      </c>
      <c r="K122" s="204" t="s">
        <v>19</v>
      </c>
      <c r="L122" s="45"/>
      <c r="M122" s="209" t="s">
        <v>19</v>
      </c>
      <c r="N122" s="210" t="s">
        <v>39</v>
      </c>
      <c r="O122" s="85"/>
      <c r="P122" s="211">
        <f>O122*H122</f>
        <v>0</v>
      </c>
      <c r="Q122" s="211">
        <v>0.00013999999999999999</v>
      </c>
      <c r="R122" s="211">
        <f>Q122*H122</f>
        <v>0.0021210000000000001</v>
      </c>
      <c r="S122" s="211">
        <v>0</v>
      </c>
      <c r="T122" s="21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3" t="s">
        <v>197</v>
      </c>
      <c r="AT122" s="213" t="s">
        <v>132</v>
      </c>
      <c r="AU122" s="213" t="s">
        <v>78</v>
      </c>
      <c r="AY122" s="18" t="s">
        <v>129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8" t="s">
        <v>73</v>
      </c>
      <c r="BK122" s="214">
        <f>ROUND(I122*H122,2)</f>
        <v>0</v>
      </c>
      <c r="BL122" s="18" t="s">
        <v>197</v>
      </c>
      <c r="BM122" s="213" t="s">
        <v>246</v>
      </c>
    </row>
    <row r="123" s="2" customFormat="1" ht="16.5" customHeight="1">
      <c r="A123" s="39"/>
      <c r="B123" s="40"/>
      <c r="C123" s="202" t="s">
        <v>247</v>
      </c>
      <c r="D123" s="202" t="s">
        <v>132</v>
      </c>
      <c r="E123" s="203" t="s">
        <v>248</v>
      </c>
      <c r="F123" s="204" t="s">
        <v>249</v>
      </c>
      <c r="G123" s="205" t="s">
        <v>135</v>
      </c>
      <c r="H123" s="206">
        <v>15.15</v>
      </c>
      <c r="I123" s="207"/>
      <c r="J123" s="208">
        <f>ROUND(I123*H123,2)</f>
        <v>0</v>
      </c>
      <c r="K123" s="204" t="s">
        <v>19</v>
      </c>
      <c r="L123" s="45"/>
      <c r="M123" s="209" t="s">
        <v>19</v>
      </c>
      <c r="N123" s="210" t="s">
        <v>39</v>
      </c>
      <c r="O123" s="85"/>
      <c r="P123" s="211">
        <f>O123*H123</f>
        <v>0</v>
      </c>
      <c r="Q123" s="211">
        <v>0.00013999999999999999</v>
      </c>
      <c r="R123" s="211">
        <f>Q123*H123</f>
        <v>0.0021210000000000001</v>
      </c>
      <c r="S123" s="211">
        <v>0</v>
      </c>
      <c r="T123" s="21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3" t="s">
        <v>197</v>
      </c>
      <c r="AT123" s="213" t="s">
        <v>132</v>
      </c>
      <c r="AU123" s="213" t="s">
        <v>78</v>
      </c>
      <c r="AY123" s="18" t="s">
        <v>129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73</v>
      </c>
      <c r="BK123" s="214">
        <f>ROUND(I123*H123,2)</f>
        <v>0</v>
      </c>
      <c r="BL123" s="18" t="s">
        <v>197</v>
      </c>
      <c r="BM123" s="213" t="s">
        <v>250</v>
      </c>
    </row>
    <row r="124" s="2" customFormat="1" ht="16.5" customHeight="1">
      <c r="A124" s="39"/>
      <c r="B124" s="40"/>
      <c r="C124" s="202" t="s">
        <v>251</v>
      </c>
      <c r="D124" s="202" t="s">
        <v>132</v>
      </c>
      <c r="E124" s="203" t="s">
        <v>252</v>
      </c>
      <c r="F124" s="204" t="s">
        <v>253</v>
      </c>
      <c r="G124" s="205" t="s">
        <v>135</v>
      </c>
      <c r="H124" s="206">
        <v>16.204999999999998</v>
      </c>
      <c r="I124" s="207"/>
      <c r="J124" s="208">
        <f>ROUND(I124*H124,2)</f>
        <v>0</v>
      </c>
      <c r="K124" s="204" t="s">
        <v>19</v>
      </c>
      <c r="L124" s="45"/>
      <c r="M124" s="209" t="s">
        <v>19</v>
      </c>
      <c r="N124" s="210" t="s">
        <v>39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3" t="s">
        <v>197</v>
      </c>
      <c r="AT124" s="213" t="s">
        <v>132</v>
      </c>
      <c r="AU124" s="213" t="s">
        <v>78</v>
      </c>
      <c r="AY124" s="18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8" t="s">
        <v>73</v>
      </c>
      <c r="BK124" s="214">
        <f>ROUND(I124*H124,2)</f>
        <v>0</v>
      </c>
      <c r="BL124" s="18" t="s">
        <v>197</v>
      </c>
      <c r="BM124" s="213" t="s">
        <v>254</v>
      </c>
    </row>
    <row r="125" s="2" customFormat="1" ht="16.5" customHeight="1">
      <c r="A125" s="39"/>
      <c r="B125" s="40"/>
      <c r="C125" s="202" t="s">
        <v>255</v>
      </c>
      <c r="D125" s="202" t="s">
        <v>132</v>
      </c>
      <c r="E125" s="203" t="s">
        <v>256</v>
      </c>
      <c r="F125" s="204" t="s">
        <v>257</v>
      </c>
      <c r="G125" s="205" t="s">
        <v>135</v>
      </c>
      <c r="H125" s="206">
        <v>16.204999999999998</v>
      </c>
      <c r="I125" s="207"/>
      <c r="J125" s="208">
        <f>ROUND(I125*H125,2)</f>
        <v>0</v>
      </c>
      <c r="K125" s="204" t="s">
        <v>19</v>
      </c>
      <c r="L125" s="45"/>
      <c r="M125" s="209" t="s">
        <v>19</v>
      </c>
      <c r="N125" s="210" t="s">
        <v>39</v>
      </c>
      <c r="O125" s="85"/>
      <c r="P125" s="211">
        <f>O125*H125</f>
        <v>0</v>
      </c>
      <c r="Q125" s="211">
        <v>0.00013999999999999999</v>
      </c>
      <c r="R125" s="211">
        <f>Q125*H125</f>
        <v>0.0022686999999999994</v>
      </c>
      <c r="S125" s="211">
        <v>0</v>
      </c>
      <c r="T125" s="21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3" t="s">
        <v>197</v>
      </c>
      <c r="AT125" s="213" t="s">
        <v>132</v>
      </c>
      <c r="AU125" s="213" t="s">
        <v>78</v>
      </c>
      <c r="AY125" s="18" t="s">
        <v>129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8" t="s">
        <v>73</v>
      </c>
      <c r="BK125" s="214">
        <f>ROUND(I125*H125,2)</f>
        <v>0</v>
      </c>
      <c r="BL125" s="18" t="s">
        <v>197</v>
      </c>
      <c r="BM125" s="213" t="s">
        <v>258</v>
      </c>
    </row>
    <row r="126" s="2" customFormat="1" ht="16.5" customHeight="1">
      <c r="A126" s="39"/>
      <c r="B126" s="40"/>
      <c r="C126" s="202" t="s">
        <v>259</v>
      </c>
      <c r="D126" s="202" t="s">
        <v>132</v>
      </c>
      <c r="E126" s="203" t="s">
        <v>260</v>
      </c>
      <c r="F126" s="204" t="s">
        <v>261</v>
      </c>
      <c r="G126" s="205" t="s">
        <v>135</v>
      </c>
      <c r="H126" s="206">
        <v>16.204999999999998</v>
      </c>
      <c r="I126" s="207"/>
      <c r="J126" s="208">
        <f>ROUND(I126*H126,2)</f>
        <v>0</v>
      </c>
      <c r="K126" s="204" t="s">
        <v>19</v>
      </c>
      <c r="L126" s="45"/>
      <c r="M126" s="209" t="s">
        <v>19</v>
      </c>
      <c r="N126" s="210" t="s">
        <v>39</v>
      </c>
      <c r="O126" s="85"/>
      <c r="P126" s="211">
        <f>O126*H126</f>
        <v>0</v>
      </c>
      <c r="Q126" s="211">
        <v>0.00013999999999999999</v>
      </c>
      <c r="R126" s="211">
        <f>Q126*H126</f>
        <v>0.0022686999999999994</v>
      </c>
      <c r="S126" s="211">
        <v>0</v>
      </c>
      <c r="T126" s="21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3" t="s">
        <v>197</v>
      </c>
      <c r="AT126" s="213" t="s">
        <v>132</v>
      </c>
      <c r="AU126" s="213" t="s">
        <v>78</v>
      </c>
      <c r="AY126" s="18" t="s">
        <v>129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8" t="s">
        <v>73</v>
      </c>
      <c r="BK126" s="214">
        <f>ROUND(I126*H126,2)</f>
        <v>0</v>
      </c>
      <c r="BL126" s="18" t="s">
        <v>197</v>
      </c>
      <c r="BM126" s="213" t="s">
        <v>262</v>
      </c>
    </row>
    <row r="127" s="2" customFormat="1" ht="16.5" customHeight="1">
      <c r="A127" s="39"/>
      <c r="B127" s="40"/>
      <c r="C127" s="202" t="s">
        <v>263</v>
      </c>
      <c r="D127" s="202" t="s">
        <v>132</v>
      </c>
      <c r="E127" s="203" t="s">
        <v>264</v>
      </c>
      <c r="F127" s="204" t="s">
        <v>265</v>
      </c>
      <c r="G127" s="205" t="s">
        <v>135</v>
      </c>
      <c r="H127" s="206">
        <v>16.204999999999998</v>
      </c>
      <c r="I127" s="207"/>
      <c r="J127" s="208">
        <f>ROUND(I127*H127,2)</f>
        <v>0</v>
      </c>
      <c r="K127" s="204" t="s">
        <v>19</v>
      </c>
      <c r="L127" s="45"/>
      <c r="M127" s="209" t="s">
        <v>19</v>
      </c>
      <c r="N127" s="210" t="s">
        <v>39</v>
      </c>
      <c r="O127" s="85"/>
      <c r="P127" s="211">
        <f>O127*H127</f>
        <v>0</v>
      </c>
      <c r="Q127" s="211">
        <v>0.00013999999999999999</v>
      </c>
      <c r="R127" s="211">
        <f>Q127*H127</f>
        <v>0.0022686999999999994</v>
      </c>
      <c r="S127" s="211">
        <v>0</v>
      </c>
      <c r="T127" s="21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3" t="s">
        <v>197</v>
      </c>
      <c r="AT127" s="213" t="s">
        <v>132</v>
      </c>
      <c r="AU127" s="213" t="s">
        <v>78</v>
      </c>
      <c r="AY127" s="18" t="s">
        <v>129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8" t="s">
        <v>73</v>
      </c>
      <c r="BK127" s="214">
        <f>ROUND(I127*H127,2)</f>
        <v>0</v>
      </c>
      <c r="BL127" s="18" t="s">
        <v>197</v>
      </c>
      <c r="BM127" s="213" t="s">
        <v>266</v>
      </c>
    </row>
    <row r="128" s="2" customFormat="1" ht="16.5" customHeight="1">
      <c r="A128" s="39"/>
      <c r="B128" s="40"/>
      <c r="C128" s="202" t="s">
        <v>267</v>
      </c>
      <c r="D128" s="202" t="s">
        <v>132</v>
      </c>
      <c r="E128" s="203" t="s">
        <v>268</v>
      </c>
      <c r="F128" s="204" t="s">
        <v>269</v>
      </c>
      <c r="G128" s="205" t="s">
        <v>135</v>
      </c>
      <c r="H128" s="206">
        <v>239.20599999999999</v>
      </c>
      <c r="I128" s="207"/>
      <c r="J128" s="208">
        <f>ROUND(I128*H128,2)</f>
        <v>0</v>
      </c>
      <c r="K128" s="204" t="s">
        <v>19</v>
      </c>
      <c r="L128" s="45"/>
      <c r="M128" s="209" t="s">
        <v>19</v>
      </c>
      <c r="N128" s="210" t="s">
        <v>39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3" t="s">
        <v>197</v>
      </c>
      <c r="AT128" s="213" t="s">
        <v>132</v>
      </c>
      <c r="AU128" s="213" t="s">
        <v>78</v>
      </c>
      <c r="AY128" s="18" t="s">
        <v>129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8" t="s">
        <v>73</v>
      </c>
      <c r="BK128" s="214">
        <f>ROUND(I128*H128,2)</f>
        <v>0</v>
      </c>
      <c r="BL128" s="18" t="s">
        <v>197</v>
      </c>
      <c r="BM128" s="213" t="s">
        <v>270</v>
      </c>
    </row>
    <row r="129" s="2" customFormat="1" ht="16.5" customHeight="1">
      <c r="A129" s="39"/>
      <c r="B129" s="40"/>
      <c r="C129" s="202" t="s">
        <v>202</v>
      </c>
      <c r="D129" s="202" t="s">
        <v>132</v>
      </c>
      <c r="E129" s="203" t="s">
        <v>271</v>
      </c>
      <c r="F129" s="204" t="s">
        <v>272</v>
      </c>
      <c r="G129" s="205" t="s">
        <v>135</v>
      </c>
      <c r="H129" s="206">
        <v>36</v>
      </c>
      <c r="I129" s="207"/>
      <c r="J129" s="208">
        <f>ROUND(I129*H129,2)</f>
        <v>0</v>
      </c>
      <c r="K129" s="204" t="s">
        <v>19</v>
      </c>
      <c r="L129" s="45"/>
      <c r="M129" s="209" t="s">
        <v>19</v>
      </c>
      <c r="N129" s="210" t="s">
        <v>39</v>
      </c>
      <c r="O129" s="85"/>
      <c r="P129" s="211">
        <f>O129*H129</f>
        <v>0</v>
      </c>
      <c r="Q129" s="211">
        <v>0.00021000000000000001</v>
      </c>
      <c r="R129" s="211">
        <f>Q129*H129</f>
        <v>0.0075600000000000007</v>
      </c>
      <c r="S129" s="211">
        <v>0</v>
      </c>
      <c r="T129" s="21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3" t="s">
        <v>197</v>
      </c>
      <c r="AT129" s="213" t="s">
        <v>132</v>
      </c>
      <c r="AU129" s="213" t="s">
        <v>78</v>
      </c>
      <c r="AY129" s="18" t="s">
        <v>129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8" t="s">
        <v>73</v>
      </c>
      <c r="BK129" s="214">
        <f>ROUND(I129*H129,2)</f>
        <v>0</v>
      </c>
      <c r="BL129" s="18" t="s">
        <v>197</v>
      </c>
      <c r="BM129" s="213" t="s">
        <v>273</v>
      </c>
    </row>
    <row r="130" s="2" customFormat="1" ht="16.5" customHeight="1">
      <c r="A130" s="39"/>
      <c r="B130" s="40"/>
      <c r="C130" s="202" t="s">
        <v>274</v>
      </c>
      <c r="D130" s="202" t="s">
        <v>132</v>
      </c>
      <c r="E130" s="203" t="s">
        <v>275</v>
      </c>
      <c r="F130" s="204" t="s">
        <v>276</v>
      </c>
      <c r="G130" s="205" t="s">
        <v>135</v>
      </c>
      <c r="H130" s="206">
        <v>239.20599999999999</v>
      </c>
      <c r="I130" s="207"/>
      <c r="J130" s="208">
        <f>ROUND(I130*H130,2)</f>
        <v>0</v>
      </c>
      <c r="K130" s="204" t="s">
        <v>19</v>
      </c>
      <c r="L130" s="45"/>
      <c r="M130" s="209" t="s">
        <v>19</v>
      </c>
      <c r="N130" s="210" t="s">
        <v>39</v>
      </c>
      <c r="O130" s="85"/>
      <c r="P130" s="211">
        <f>O130*H130</f>
        <v>0</v>
      </c>
      <c r="Q130" s="211">
        <v>0.00018000000000000001</v>
      </c>
      <c r="R130" s="211">
        <f>Q130*H130</f>
        <v>0.043057079999999998</v>
      </c>
      <c r="S130" s="211">
        <v>0</v>
      </c>
      <c r="T130" s="21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3" t="s">
        <v>197</v>
      </c>
      <c r="AT130" s="213" t="s">
        <v>132</v>
      </c>
      <c r="AU130" s="213" t="s">
        <v>78</v>
      </c>
      <c r="AY130" s="18" t="s">
        <v>129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8" t="s">
        <v>73</v>
      </c>
      <c r="BK130" s="214">
        <f>ROUND(I130*H130,2)</f>
        <v>0</v>
      </c>
      <c r="BL130" s="18" t="s">
        <v>197</v>
      </c>
      <c r="BM130" s="213" t="s">
        <v>277</v>
      </c>
    </row>
    <row r="131" s="2" customFormat="1" ht="16.5" customHeight="1">
      <c r="A131" s="39"/>
      <c r="B131" s="40"/>
      <c r="C131" s="202" t="s">
        <v>278</v>
      </c>
      <c r="D131" s="202" t="s">
        <v>132</v>
      </c>
      <c r="E131" s="203" t="s">
        <v>279</v>
      </c>
      <c r="F131" s="204" t="s">
        <v>280</v>
      </c>
      <c r="G131" s="205" t="s">
        <v>135</v>
      </c>
      <c r="H131" s="206">
        <v>239.20599999999999</v>
      </c>
      <c r="I131" s="207"/>
      <c r="J131" s="208">
        <f>ROUND(I131*H131,2)</f>
        <v>0</v>
      </c>
      <c r="K131" s="204" t="s">
        <v>19</v>
      </c>
      <c r="L131" s="45"/>
      <c r="M131" s="209" t="s">
        <v>19</v>
      </c>
      <c r="N131" s="210" t="s">
        <v>39</v>
      </c>
      <c r="O131" s="85"/>
      <c r="P131" s="211">
        <f>O131*H131</f>
        <v>0</v>
      </c>
      <c r="Q131" s="211">
        <v>0.00097999999999999997</v>
      </c>
      <c r="R131" s="211">
        <f>Q131*H131</f>
        <v>0.23442187999999997</v>
      </c>
      <c r="S131" s="211">
        <v>0</v>
      </c>
      <c r="T131" s="21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3" t="s">
        <v>197</v>
      </c>
      <c r="AT131" s="213" t="s">
        <v>132</v>
      </c>
      <c r="AU131" s="213" t="s">
        <v>78</v>
      </c>
      <c r="AY131" s="18" t="s">
        <v>129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8" t="s">
        <v>73</v>
      </c>
      <c r="BK131" s="214">
        <f>ROUND(I131*H131,2)</f>
        <v>0</v>
      </c>
      <c r="BL131" s="18" t="s">
        <v>197</v>
      </c>
      <c r="BM131" s="213" t="s">
        <v>281</v>
      </c>
    </row>
    <row r="132" s="2" customFormat="1" ht="21.75" customHeight="1">
      <c r="A132" s="39"/>
      <c r="B132" s="40"/>
      <c r="C132" s="202" t="s">
        <v>282</v>
      </c>
      <c r="D132" s="202" t="s">
        <v>132</v>
      </c>
      <c r="E132" s="203" t="s">
        <v>283</v>
      </c>
      <c r="F132" s="204" t="s">
        <v>284</v>
      </c>
      <c r="G132" s="205" t="s">
        <v>135</v>
      </c>
      <c r="H132" s="206">
        <v>239.20599999999999</v>
      </c>
      <c r="I132" s="207"/>
      <c r="J132" s="208">
        <f>ROUND(I132*H132,2)</f>
        <v>0</v>
      </c>
      <c r="K132" s="204" t="s">
        <v>19</v>
      </c>
      <c r="L132" s="45"/>
      <c r="M132" s="209" t="s">
        <v>19</v>
      </c>
      <c r="N132" s="210" t="s">
        <v>39</v>
      </c>
      <c r="O132" s="85"/>
      <c r="P132" s="211">
        <f>O132*H132</f>
        <v>0</v>
      </c>
      <c r="Q132" s="211">
        <v>3.0000000000000001E-05</v>
      </c>
      <c r="R132" s="211">
        <f>Q132*H132</f>
        <v>0.0071761799999999999</v>
      </c>
      <c r="S132" s="211">
        <v>0</v>
      </c>
      <c r="T132" s="21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3" t="s">
        <v>197</v>
      </c>
      <c r="AT132" s="213" t="s">
        <v>132</v>
      </c>
      <c r="AU132" s="213" t="s">
        <v>78</v>
      </c>
      <c r="AY132" s="18" t="s">
        <v>129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8" t="s">
        <v>73</v>
      </c>
      <c r="BK132" s="214">
        <f>ROUND(I132*H132,2)</f>
        <v>0</v>
      </c>
      <c r="BL132" s="18" t="s">
        <v>197</v>
      </c>
      <c r="BM132" s="213" t="s">
        <v>285</v>
      </c>
    </row>
    <row r="133" s="12" customFormat="1" ht="22.8" customHeight="1">
      <c r="A133" s="12"/>
      <c r="B133" s="186"/>
      <c r="C133" s="187"/>
      <c r="D133" s="188" t="s">
        <v>67</v>
      </c>
      <c r="E133" s="200" t="s">
        <v>286</v>
      </c>
      <c r="F133" s="200" t="s">
        <v>287</v>
      </c>
      <c r="G133" s="187"/>
      <c r="H133" s="187"/>
      <c r="I133" s="190"/>
      <c r="J133" s="201">
        <f>BK133</f>
        <v>0</v>
      </c>
      <c r="K133" s="187"/>
      <c r="L133" s="192"/>
      <c r="M133" s="193"/>
      <c r="N133" s="194"/>
      <c r="O133" s="194"/>
      <c r="P133" s="195">
        <f>SUM(P134:P141)</f>
        <v>0</v>
      </c>
      <c r="Q133" s="194"/>
      <c r="R133" s="195">
        <f>SUM(R134:R141)</f>
        <v>0.17446704999999996</v>
      </c>
      <c r="S133" s="194"/>
      <c r="T133" s="196">
        <f>SUM(T134:T141)</f>
        <v>0.039756879999999994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97" t="s">
        <v>78</v>
      </c>
      <c r="AT133" s="198" t="s">
        <v>67</v>
      </c>
      <c r="AU133" s="198" t="s">
        <v>73</v>
      </c>
      <c r="AY133" s="197" t="s">
        <v>129</v>
      </c>
      <c r="BK133" s="199">
        <f>SUM(BK134:BK141)</f>
        <v>0</v>
      </c>
    </row>
    <row r="134" s="2" customFormat="1" ht="16.5" customHeight="1">
      <c r="A134" s="39"/>
      <c r="B134" s="40"/>
      <c r="C134" s="202" t="s">
        <v>288</v>
      </c>
      <c r="D134" s="202" t="s">
        <v>132</v>
      </c>
      <c r="E134" s="203" t="s">
        <v>289</v>
      </c>
      <c r="F134" s="204" t="s">
        <v>290</v>
      </c>
      <c r="G134" s="205" t="s">
        <v>135</v>
      </c>
      <c r="H134" s="206">
        <v>128.24799999999999</v>
      </c>
      <c r="I134" s="207"/>
      <c r="J134" s="208">
        <f>ROUND(I134*H134,2)</f>
        <v>0</v>
      </c>
      <c r="K134" s="204" t="s">
        <v>19</v>
      </c>
      <c r="L134" s="45"/>
      <c r="M134" s="209" t="s">
        <v>19</v>
      </c>
      <c r="N134" s="210" t="s">
        <v>39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3" t="s">
        <v>197</v>
      </c>
      <c r="AT134" s="213" t="s">
        <v>132</v>
      </c>
      <c r="AU134" s="213" t="s">
        <v>78</v>
      </c>
      <c r="AY134" s="18" t="s">
        <v>129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8" t="s">
        <v>73</v>
      </c>
      <c r="BK134" s="214">
        <f>ROUND(I134*H134,2)</f>
        <v>0</v>
      </c>
      <c r="BL134" s="18" t="s">
        <v>197</v>
      </c>
      <c r="BM134" s="213" t="s">
        <v>291</v>
      </c>
    </row>
    <row r="135" s="2" customFormat="1" ht="16.5" customHeight="1">
      <c r="A135" s="39"/>
      <c r="B135" s="40"/>
      <c r="C135" s="202" t="s">
        <v>292</v>
      </c>
      <c r="D135" s="202" t="s">
        <v>132</v>
      </c>
      <c r="E135" s="203" t="s">
        <v>293</v>
      </c>
      <c r="F135" s="204" t="s">
        <v>294</v>
      </c>
      <c r="G135" s="205" t="s">
        <v>135</v>
      </c>
      <c r="H135" s="206">
        <v>128.24799999999999</v>
      </c>
      <c r="I135" s="207"/>
      <c r="J135" s="208">
        <f>ROUND(I135*H135,2)</f>
        <v>0</v>
      </c>
      <c r="K135" s="204" t="s">
        <v>19</v>
      </c>
      <c r="L135" s="45"/>
      <c r="M135" s="209" t="s">
        <v>19</v>
      </c>
      <c r="N135" s="210" t="s">
        <v>39</v>
      </c>
      <c r="O135" s="85"/>
      <c r="P135" s="211">
        <f>O135*H135</f>
        <v>0</v>
      </c>
      <c r="Q135" s="211">
        <v>0.001</v>
      </c>
      <c r="R135" s="211">
        <f>Q135*H135</f>
        <v>0.128248</v>
      </c>
      <c r="S135" s="211">
        <v>0.00031</v>
      </c>
      <c r="T135" s="212">
        <f>S135*H135</f>
        <v>0.039756879999999994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3" t="s">
        <v>197</v>
      </c>
      <c r="AT135" s="213" t="s">
        <v>132</v>
      </c>
      <c r="AU135" s="213" t="s">
        <v>78</v>
      </c>
      <c r="AY135" s="18" t="s">
        <v>129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8" t="s">
        <v>73</v>
      </c>
      <c r="BK135" s="214">
        <f>ROUND(I135*H135,2)</f>
        <v>0</v>
      </c>
      <c r="BL135" s="18" t="s">
        <v>197</v>
      </c>
      <c r="BM135" s="213" t="s">
        <v>295</v>
      </c>
    </row>
    <row r="136" s="2" customFormat="1" ht="16.5" customHeight="1">
      <c r="A136" s="39"/>
      <c r="B136" s="40"/>
      <c r="C136" s="202" t="s">
        <v>296</v>
      </c>
      <c r="D136" s="202" t="s">
        <v>132</v>
      </c>
      <c r="E136" s="203" t="s">
        <v>297</v>
      </c>
      <c r="F136" s="204" t="s">
        <v>298</v>
      </c>
      <c r="G136" s="205" t="s">
        <v>135</v>
      </c>
      <c r="H136" s="206">
        <v>33.972000000000001</v>
      </c>
      <c r="I136" s="207"/>
      <c r="J136" s="208">
        <f>ROUND(I136*H136,2)</f>
        <v>0</v>
      </c>
      <c r="K136" s="204" t="s">
        <v>19</v>
      </c>
      <c r="L136" s="45"/>
      <c r="M136" s="209" t="s">
        <v>19</v>
      </c>
      <c r="N136" s="210" t="s">
        <v>39</v>
      </c>
      <c r="O136" s="8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3" t="s">
        <v>197</v>
      </c>
      <c r="AT136" s="213" t="s">
        <v>132</v>
      </c>
      <c r="AU136" s="213" t="s">
        <v>78</v>
      </c>
      <c r="AY136" s="18" t="s">
        <v>129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8" t="s">
        <v>73</v>
      </c>
      <c r="BK136" s="214">
        <f>ROUND(I136*H136,2)</f>
        <v>0</v>
      </c>
      <c r="BL136" s="18" t="s">
        <v>197</v>
      </c>
      <c r="BM136" s="213" t="s">
        <v>299</v>
      </c>
    </row>
    <row r="137" s="2" customFormat="1" ht="16.5" customHeight="1">
      <c r="A137" s="39"/>
      <c r="B137" s="40"/>
      <c r="C137" s="215" t="s">
        <v>300</v>
      </c>
      <c r="D137" s="215" t="s">
        <v>199</v>
      </c>
      <c r="E137" s="216" t="s">
        <v>301</v>
      </c>
      <c r="F137" s="217" t="s">
        <v>302</v>
      </c>
      <c r="G137" s="218" t="s">
        <v>135</v>
      </c>
      <c r="H137" s="219">
        <v>35.670999999999999</v>
      </c>
      <c r="I137" s="220"/>
      <c r="J137" s="221">
        <f>ROUND(I137*H137,2)</f>
        <v>0</v>
      </c>
      <c r="K137" s="217" t="s">
        <v>19</v>
      </c>
      <c r="L137" s="222"/>
      <c r="M137" s="223" t="s">
        <v>19</v>
      </c>
      <c r="N137" s="224" t="s">
        <v>39</v>
      </c>
      <c r="O137" s="85"/>
      <c r="P137" s="211">
        <f>O137*H137</f>
        <v>0</v>
      </c>
      <c r="Q137" s="211">
        <v>0.00035</v>
      </c>
      <c r="R137" s="211">
        <f>Q137*H137</f>
        <v>0.012484850000000001</v>
      </c>
      <c r="S137" s="211">
        <v>0</v>
      </c>
      <c r="T137" s="21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3" t="s">
        <v>202</v>
      </c>
      <c r="AT137" s="213" t="s">
        <v>199</v>
      </c>
      <c r="AU137" s="213" t="s">
        <v>78</v>
      </c>
      <c r="AY137" s="18" t="s">
        <v>129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8" t="s">
        <v>73</v>
      </c>
      <c r="BK137" s="214">
        <f>ROUND(I137*H137,2)</f>
        <v>0</v>
      </c>
      <c r="BL137" s="18" t="s">
        <v>197</v>
      </c>
      <c r="BM137" s="213" t="s">
        <v>303</v>
      </c>
    </row>
    <row r="138" s="13" customFormat="1">
      <c r="A138" s="13"/>
      <c r="B138" s="230"/>
      <c r="C138" s="231"/>
      <c r="D138" s="225" t="s">
        <v>304</v>
      </c>
      <c r="E138" s="232" t="s">
        <v>19</v>
      </c>
      <c r="F138" s="233" t="s">
        <v>305</v>
      </c>
      <c r="G138" s="231"/>
      <c r="H138" s="234">
        <v>35.6706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304</v>
      </c>
      <c r="AU138" s="240" t="s">
        <v>78</v>
      </c>
      <c r="AV138" s="13" t="s">
        <v>78</v>
      </c>
      <c r="AW138" s="13" t="s">
        <v>306</v>
      </c>
      <c r="AX138" s="13" t="s">
        <v>73</v>
      </c>
      <c r="AY138" s="240" t="s">
        <v>129</v>
      </c>
    </row>
    <row r="139" s="2" customFormat="1" ht="16.5" customHeight="1">
      <c r="A139" s="39"/>
      <c r="B139" s="40"/>
      <c r="C139" s="202" t="s">
        <v>307</v>
      </c>
      <c r="D139" s="202" t="s">
        <v>132</v>
      </c>
      <c r="E139" s="203" t="s">
        <v>308</v>
      </c>
      <c r="F139" s="204" t="s">
        <v>309</v>
      </c>
      <c r="G139" s="205" t="s">
        <v>135</v>
      </c>
      <c r="H139" s="206">
        <v>5</v>
      </c>
      <c r="I139" s="207"/>
      <c r="J139" s="208">
        <f>ROUND(I139*H139,2)</f>
        <v>0</v>
      </c>
      <c r="K139" s="204" t="s">
        <v>19</v>
      </c>
      <c r="L139" s="45"/>
      <c r="M139" s="209" t="s">
        <v>19</v>
      </c>
      <c r="N139" s="210" t="s">
        <v>39</v>
      </c>
      <c r="O139" s="85"/>
      <c r="P139" s="211">
        <f>O139*H139</f>
        <v>0</v>
      </c>
      <c r="Q139" s="211">
        <v>1.0000000000000001E-05</v>
      </c>
      <c r="R139" s="211">
        <f>Q139*H139</f>
        <v>5.0000000000000002E-05</v>
      </c>
      <c r="S139" s="211">
        <v>0</v>
      </c>
      <c r="T139" s="21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3" t="s">
        <v>197</v>
      </c>
      <c r="AT139" s="213" t="s">
        <v>132</v>
      </c>
      <c r="AU139" s="213" t="s">
        <v>78</v>
      </c>
      <c r="AY139" s="18" t="s">
        <v>129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8" t="s">
        <v>73</v>
      </c>
      <c r="BK139" s="214">
        <f>ROUND(I139*H139,2)</f>
        <v>0</v>
      </c>
      <c r="BL139" s="18" t="s">
        <v>197</v>
      </c>
      <c r="BM139" s="213" t="s">
        <v>310</v>
      </c>
    </row>
    <row r="140" s="2" customFormat="1" ht="16.5" customHeight="1">
      <c r="A140" s="39"/>
      <c r="B140" s="40"/>
      <c r="C140" s="202" t="s">
        <v>311</v>
      </c>
      <c r="D140" s="202" t="s">
        <v>132</v>
      </c>
      <c r="E140" s="203" t="s">
        <v>312</v>
      </c>
      <c r="F140" s="204" t="s">
        <v>313</v>
      </c>
      <c r="G140" s="205" t="s">
        <v>135</v>
      </c>
      <c r="H140" s="206">
        <v>33.972000000000001</v>
      </c>
      <c r="I140" s="207"/>
      <c r="J140" s="208">
        <f>ROUND(I140*H140,2)</f>
        <v>0</v>
      </c>
      <c r="K140" s="204" t="s">
        <v>19</v>
      </c>
      <c r="L140" s="45"/>
      <c r="M140" s="209" t="s">
        <v>19</v>
      </c>
      <c r="N140" s="210" t="s">
        <v>39</v>
      </c>
      <c r="O140" s="85"/>
      <c r="P140" s="211">
        <f>O140*H140</f>
        <v>0</v>
      </c>
      <c r="Q140" s="211">
        <v>1.0000000000000001E-05</v>
      </c>
      <c r="R140" s="211">
        <f>Q140*H140</f>
        <v>0.00033972000000000006</v>
      </c>
      <c r="S140" s="211">
        <v>0</v>
      </c>
      <c r="T140" s="21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3" t="s">
        <v>197</v>
      </c>
      <c r="AT140" s="213" t="s">
        <v>132</v>
      </c>
      <c r="AU140" s="213" t="s">
        <v>78</v>
      </c>
      <c r="AY140" s="18" t="s">
        <v>129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8" t="s">
        <v>73</v>
      </c>
      <c r="BK140" s="214">
        <f>ROUND(I140*H140,2)</f>
        <v>0</v>
      </c>
      <c r="BL140" s="18" t="s">
        <v>197</v>
      </c>
      <c r="BM140" s="213" t="s">
        <v>314</v>
      </c>
    </row>
    <row r="141" s="2" customFormat="1" ht="21.75" customHeight="1">
      <c r="A141" s="39"/>
      <c r="B141" s="40"/>
      <c r="C141" s="202" t="s">
        <v>315</v>
      </c>
      <c r="D141" s="202" t="s">
        <v>132</v>
      </c>
      <c r="E141" s="203" t="s">
        <v>316</v>
      </c>
      <c r="F141" s="204" t="s">
        <v>317</v>
      </c>
      <c r="G141" s="205" t="s">
        <v>135</v>
      </c>
      <c r="H141" s="206">
        <v>128.24799999999999</v>
      </c>
      <c r="I141" s="207"/>
      <c r="J141" s="208">
        <f>ROUND(I141*H141,2)</f>
        <v>0</v>
      </c>
      <c r="K141" s="204" t="s">
        <v>19</v>
      </c>
      <c r="L141" s="45"/>
      <c r="M141" s="209" t="s">
        <v>19</v>
      </c>
      <c r="N141" s="210" t="s">
        <v>39</v>
      </c>
      <c r="O141" s="85"/>
      <c r="P141" s="211">
        <f>O141*H141</f>
        <v>0</v>
      </c>
      <c r="Q141" s="211">
        <v>0.00025999999999999998</v>
      </c>
      <c r="R141" s="211">
        <f>Q141*H141</f>
        <v>0.033344479999999996</v>
      </c>
      <c r="S141" s="211">
        <v>0</v>
      </c>
      <c r="T141" s="21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3" t="s">
        <v>197</v>
      </c>
      <c r="AT141" s="213" t="s">
        <v>132</v>
      </c>
      <c r="AU141" s="213" t="s">
        <v>78</v>
      </c>
      <c r="AY141" s="18" t="s">
        <v>129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8" t="s">
        <v>73</v>
      </c>
      <c r="BK141" s="214">
        <f>ROUND(I141*H141,2)</f>
        <v>0</v>
      </c>
      <c r="BL141" s="18" t="s">
        <v>197</v>
      </c>
      <c r="BM141" s="213" t="s">
        <v>318</v>
      </c>
    </row>
    <row r="142" s="12" customFormat="1" ht="25.92" customHeight="1">
      <c r="A142" s="12"/>
      <c r="B142" s="186"/>
      <c r="C142" s="187"/>
      <c r="D142" s="188" t="s">
        <v>67</v>
      </c>
      <c r="E142" s="189" t="s">
        <v>319</v>
      </c>
      <c r="F142" s="189" t="s">
        <v>320</v>
      </c>
      <c r="G142" s="187"/>
      <c r="H142" s="187"/>
      <c r="I142" s="190"/>
      <c r="J142" s="191">
        <f>BK142</f>
        <v>0</v>
      </c>
      <c r="K142" s="187"/>
      <c r="L142" s="192"/>
      <c r="M142" s="193"/>
      <c r="N142" s="194"/>
      <c r="O142" s="194"/>
      <c r="P142" s="195">
        <f>P143+P145+P147+P149+P151</f>
        <v>0</v>
      </c>
      <c r="Q142" s="194"/>
      <c r="R142" s="195">
        <f>R143+R145+R147+R149+R151</f>
        <v>0</v>
      </c>
      <c r="S142" s="194"/>
      <c r="T142" s="196">
        <f>T143+T145+T147+T149+T151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7" t="s">
        <v>148</v>
      </c>
      <c r="AT142" s="198" t="s">
        <v>67</v>
      </c>
      <c r="AU142" s="198" t="s">
        <v>68</v>
      </c>
      <c r="AY142" s="197" t="s">
        <v>129</v>
      </c>
      <c r="BK142" s="199">
        <f>BK143+BK145+BK147+BK149+BK151</f>
        <v>0</v>
      </c>
    </row>
    <row r="143" s="12" customFormat="1" ht="22.8" customHeight="1">
      <c r="A143" s="12"/>
      <c r="B143" s="186"/>
      <c r="C143" s="187"/>
      <c r="D143" s="188" t="s">
        <v>67</v>
      </c>
      <c r="E143" s="200" t="s">
        <v>321</v>
      </c>
      <c r="F143" s="200" t="s">
        <v>322</v>
      </c>
      <c r="G143" s="187"/>
      <c r="H143" s="187"/>
      <c r="I143" s="190"/>
      <c r="J143" s="201">
        <f>BK143</f>
        <v>0</v>
      </c>
      <c r="K143" s="187"/>
      <c r="L143" s="192"/>
      <c r="M143" s="193"/>
      <c r="N143" s="194"/>
      <c r="O143" s="194"/>
      <c r="P143" s="195">
        <f>P144</f>
        <v>0</v>
      </c>
      <c r="Q143" s="194"/>
      <c r="R143" s="195">
        <f>R144</f>
        <v>0</v>
      </c>
      <c r="S143" s="194"/>
      <c r="T143" s="196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97" t="s">
        <v>148</v>
      </c>
      <c r="AT143" s="198" t="s">
        <v>67</v>
      </c>
      <c r="AU143" s="198" t="s">
        <v>73</v>
      </c>
      <c r="AY143" s="197" t="s">
        <v>129</v>
      </c>
      <c r="BK143" s="199">
        <f>BK144</f>
        <v>0</v>
      </c>
    </row>
    <row r="144" s="2" customFormat="1" ht="16.5" customHeight="1">
      <c r="A144" s="39"/>
      <c r="B144" s="40"/>
      <c r="C144" s="202" t="s">
        <v>323</v>
      </c>
      <c r="D144" s="202" t="s">
        <v>132</v>
      </c>
      <c r="E144" s="203" t="s">
        <v>324</v>
      </c>
      <c r="F144" s="204" t="s">
        <v>322</v>
      </c>
      <c r="G144" s="205" t="s">
        <v>325</v>
      </c>
      <c r="H144" s="241"/>
      <c r="I144" s="207"/>
      <c r="J144" s="208">
        <f>ROUND(I144*H144,2)</f>
        <v>0</v>
      </c>
      <c r="K144" s="204" t="s">
        <v>19</v>
      </c>
      <c r="L144" s="45"/>
      <c r="M144" s="209" t="s">
        <v>19</v>
      </c>
      <c r="N144" s="210" t="s">
        <v>39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3" t="s">
        <v>326</v>
      </c>
      <c r="AT144" s="213" t="s">
        <v>132</v>
      </c>
      <c r="AU144" s="213" t="s">
        <v>78</v>
      </c>
      <c r="AY144" s="18" t="s">
        <v>129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8" t="s">
        <v>73</v>
      </c>
      <c r="BK144" s="214">
        <f>ROUND(I144*H144,2)</f>
        <v>0</v>
      </c>
      <c r="BL144" s="18" t="s">
        <v>326</v>
      </c>
      <c r="BM144" s="213" t="s">
        <v>327</v>
      </c>
    </row>
    <row r="145" s="12" customFormat="1" ht="22.8" customHeight="1">
      <c r="A145" s="12"/>
      <c r="B145" s="186"/>
      <c r="C145" s="187"/>
      <c r="D145" s="188" t="s">
        <v>67</v>
      </c>
      <c r="E145" s="200" t="s">
        <v>328</v>
      </c>
      <c r="F145" s="200" t="s">
        <v>329</v>
      </c>
      <c r="G145" s="187"/>
      <c r="H145" s="187"/>
      <c r="I145" s="190"/>
      <c r="J145" s="201">
        <f>BK145</f>
        <v>0</v>
      </c>
      <c r="K145" s="187"/>
      <c r="L145" s="192"/>
      <c r="M145" s="193"/>
      <c r="N145" s="194"/>
      <c r="O145" s="194"/>
      <c r="P145" s="195">
        <f>P146</f>
        <v>0</v>
      </c>
      <c r="Q145" s="194"/>
      <c r="R145" s="195">
        <f>R146</f>
        <v>0</v>
      </c>
      <c r="S145" s="194"/>
      <c r="T145" s="196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7" t="s">
        <v>148</v>
      </c>
      <c r="AT145" s="198" t="s">
        <v>67</v>
      </c>
      <c r="AU145" s="198" t="s">
        <v>73</v>
      </c>
      <c r="AY145" s="197" t="s">
        <v>129</v>
      </c>
      <c r="BK145" s="199">
        <f>BK146</f>
        <v>0</v>
      </c>
    </row>
    <row r="146" s="2" customFormat="1" ht="16.5" customHeight="1">
      <c r="A146" s="39"/>
      <c r="B146" s="40"/>
      <c r="C146" s="202" t="s">
        <v>330</v>
      </c>
      <c r="D146" s="202" t="s">
        <v>132</v>
      </c>
      <c r="E146" s="203" t="s">
        <v>331</v>
      </c>
      <c r="F146" s="204" t="s">
        <v>329</v>
      </c>
      <c r="G146" s="205" t="s">
        <v>325</v>
      </c>
      <c r="H146" s="241"/>
      <c r="I146" s="207"/>
      <c r="J146" s="208">
        <f>ROUND(I146*H146,2)</f>
        <v>0</v>
      </c>
      <c r="K146" s="204" t="s">
        <v>19</v>
      </c>
      <c r="L146" s="45"/>
      <c r="M146" s="209" t="s">
        <v>19</v>
      </c>
      <c r="N146" s="210" t="s">
        <v>39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3" t="s">
        <v>326</v>
      </c>
      <c r="AT146" s="213" t="s">
        <v>132</v>
      </c>
      <c r="AU146" s="213" t="s">
        <v>78</v>
      </c>
      <c r="AY146" s="18" t="s">
        <v>129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8" t="s">
        <v>73</v>
      </c>
      <c r="BK146" s="214">
        <f>ROUND(I146*H146,2)</f>
        <v>0</v>
      </c>
      <c r="BL146" s="18" t="s">
        <v>326</v>
      </c>
      <c r="BM146" s="213" t="s">
        <v>332</v>
      </c>
    </row>
    <row r="147" s="12" customFormat="1" ht="22.8" customHeight="1">
      <c r="A147" s="12"/>
      <c r="B147" s="186"/>
      <c r="C147" s="187"/>
      <c r="D147" s="188" t="s">
        <v>67</v>
      </c>
      <c r="E147" s="200" t="s">
        <v>333</v>
      </c>
      <c r="F147" s="200" t="s">
        <v>334</v>
      </c>
      <c r="G147" s="187"/>
      <c r="H147" s="187"/>
      <c r="I147" s="190"/>
      <c r="J147" s="201">
        <f>BK147</f>
        <v>0</v>
      </c>
      <c r="K147" s="187"/>
      <c r="L147" s="192"/>
      <c r="M147" s="193"/>
      <c r="N147" s="194"/>
      <c r="O147" s="194"/>
      <c r="P147" s="195">
        <f>P148</f>
        <v>0</v>
      </c>
      <c r="Q147" s="194"/>
      <c r="R147" s="195">
        <f>R148</f>
        <v>0</v>
      </c>
      <c r="S147" s="194"/>
      <c r="T147" s="196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97" t="s">
        <v>148</v>
      </c>
      <c r="AT147" s="198" t="s">
        <v>67</v>
      </c>
      <c r="AU147" s="198" t="s">
        <v>73</v>
      </c>
      <c r="AY147" s="197" t="s">
        <v>129</v>
      </c>
      <c r="BK147" s="199">
        <f>BK148</f>
        <v>0</v>
      </c>
    </row>
    <row r="148" s="2" customFormat="1" ht="16.5" customHeight="1">
      <c r="A148" s="39"/>
      <c r="B148" s="40"/>
      <c r="C148" s="202" t="s">
        <v>335</v>
      </c>
      <c r="D148" s="202" t="s">
        <v>132</v>
      </c>
      <c r="E148" s="203" t="s">
        <v>336</v>
      </c>
      <c r="F148" s="204" t="s">
        <v>334</v>
      </c>
      <c r="G148" s="205" t="s">
        <v>325</v>
      </c>
      <c r="H148" s="241"/>
      <c r="I148" s="207"/>
      <c r="J148" s="208">
        <f>ROUND(I148*H148,2)</f>
        <v>0</v>
      </c>
      <c r="K148" s="204" t="s">
        <v>19</v>
      </c>
      <c r="L148" s="45"/>
      <c r="M148" s="209" t="s">
        <v>19</v>
      </c>
      <c r="N148" s="210" t="s">
        <v>39</v>
      </c>
      <c r="O148" s="85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326</v>
      </c>
      <c r="AT148" s="213" t="s">
        <v>132</v>
      </c>
      <c r="AU148" s="213" t="s">
        <v>78</v>
      </c>
      <c r="AY148" s="18" t="s">
        <v>129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73</v>
      </c>
      <c r="BK148" s="214">
        <f>ROUND(I148*H148,2)</f>
        <v>0</v>
      </c>
      <c r="BL148" s="18" t="s">
        <v>326</v>
      </c>
      <c r="BM148" s="213" t="s">
        <v>337</v>
      </c>
    </row>
    <row r="149" s="12" customFormat="1" ht="22.8" customHeight="1">
      <c r="A149" s="12"/>
      <c r="B149" s="186"/>
      <c r="C149" s="187"/>
      <c r="D149" s="188" t="s">
        <v>67</v>
      </c>
      <c r="E149" s="200" t="s">
        <v>338</v>
      </c>
      <c r="F149" s="200" t="s">
        <v>339</v>
      </c>
      <c r="G149" s="187"/>
      <c r="H149" s="187"/>
      <c r="I149" s="190"/>
      <c r="J149" s="201">
        <f>BK149</f>
        <v>0</v>
      </c>
      <c r="K149" s="187"/>
      <c r="L149" s="192"/>
      <c r="M149" s="193"/>
      <c r="N149" s="194"/>
      <c r="O149" s="194"/>
      <c r="P149" s="195">
        <f>P150</f>
        <v>0</v>
      </c>
      <c r="Q149" s="194"/>
      <c r="R149" s="195">
        <f>R150</f>
        <v>0</v>
      </c>
      <c r="S149" s="194"/>
      <c r="T149" s="196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7" t="s">
        <v>148</v>
      </c>
      <c r="AT149" s="198" t="s">
        <v>67</v>
      </c>
      <c r="AU149" s="198" t="s">
        <v>73</v>
      </c>
      <c r="AY149" s="197" t="s">
        <v>129</v>
      </c>
      <c r="BK149" s="199">
        <f>BK150</f>
        <v>0</v>
      </c>
    </row>
    <row r="150" s="2" customFormat="1" ht="16.5" customHeight="1">
      <c r="A150" s="39"/>
      <c r="B150" s="40"/>
      <c r="C150" s="202" t="s">
        <v>340</v>
      </c>
      <c r="D150" s="202" t="s">
        <v>132</v>
      </c>
      <c r="E150" s="203" t="s">
        <v>341</v>
      </c>
      <c r="F150" s="204" t="s">
        <v>342</v>
      </c>
      <c r="G150" s="205" t="s">
        <v>325</v>
      </c>
      <c r="H150" s="241"/>
      <c r="I150" s="207"/>
      <c r="J150" s="208">
        <f>ROUND(I150*H150,2)</f>
        <v>0</v>
      </c>
      <c r="K150" s="204" t="s">
        <v>19</v>
      </c>
      <c r="L150" s="45"/>
      <c r="M150" s="209" t="s">
        <v>19</v>
      </c>
      <c r="N150" s="210" t="s">
        <v>39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3" t="s">
        <v>326</v>
      </c>
      <c r="AT150" s="213" t="s">
        <v>132</v>
      </c>
      <c r="AU150" s="213" t="s">
        <v>78</v>
      </c>
      <c r="AY150" s="18" t="s">
        <v>129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8" t="s">
        <v>73</v>
      </c>
      <c r="BK150" s="214">
        <f>ROUND(I150*H150,2)</f>
        <v>0</v>
      </c>
      <c r="BL150" s="18" t="s">
        <v>326</v>
      </c>
      <c r="BM150" s="213" t="s">
        <v>343</v>
      </c>
    </row>
    <row r="151" s="12" customFormat="1" ht="22.8" customHeight="1">
      <c r="A151" s="12"/>
      <c r="B151" s="186"/>
      <c r="C151" s="187"/>
      <c r="D151" s="188" t="s">
        <v>67</v>
      </c>
      <c r="E151" s="200" t="s">
        <v>344</v>
      </c>
      <c r="F151" s="200" t="s">
        <v>345</v>
      </c>
      <c r="G151" s="187"/>
      <c r="H151" s="187"/>
      <c r="I151" s="190"/>
      <c r="J151" s="201">
        <f>BK151</f>
        <v>0</v>
      </c>
      <c r="K151" s="187"/>
      <c r="L151" s="192"/>
      <c r="M151" s="193"/>
      <c r="N151" s="194"/>
      <c r="O151" s="194"/>
      <c r="P151" s="195">
        <f>P152</f>
        <v>0</v>
      </c>
      <c r="Q151" s="194"/>
      <c r="R151" s="195">
        <f>R152</f>
        <v>0</v>
      </c>
      <c r="S151" s="194"/>
      <c r="T151" s="196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7" t="s">
        <v>148</v>
      </c>
      <c r="AT151" s="198" t="s">
        <v>67</v>
      </c>
      <c r="AU151" s="198" t="s">
        <v>73</v>
      </c>
      <c r="AY151" s="197" t="s">
        <v>129</v>
      </c>
      <c r="BK151" s="199">
        <f>BK152</f>
        <v>0</v>
      </c>
    </row>
    <row r="152" s="2" customFormat="1" ht="16.5" customHeight="1">
      <c r="A152" s="39"/>
      <c r="B152" s="40"/>
      <c r="C152" s="202" t="s">
        <v>346</v>
      </c>
      <c r="D152" s="202" t="s">
        <v>132</v>
      </c>
      <c r="E152" s="203" t="s">
        <v>347</v>
      </c>
      <c r="F152" s="204" t="s">
        <v>345</v>
      </c>
      <c r="G152" s="205" t="s">
        <v>325</v>
      </c>
      <c r="H152" s="241"/>
      <c r="I152" s="207"/>
      <c r="J152" s="208">
        <f>ROUND(I152*H152,2)</f>
        <v>0</v>
      </c>
      <c r="K152" s="204" t="s">
        <v>19</v>
      </c>
      <c r="L152" s="45"/>
      <c r="M152" s="242" t="s">
        <v>19</v>
      </c>
      <c r="N152" s="243" t="s">
        <v>39</v>
      </c>
      <c r="O152" s="244"/>
      <c r="P152" s="245">
        <f>O152*H152</f>
        <v>0</v>
      </c>
      <c r="Q152" s="245">
        <v>0</v>
      </c>
      <c r="R152" s="245">
        <f>Q152*H152</f>
        <v>0</v>
      </c>
      <c r="S152" s="245">
        <v>0</v>
      </c>
      <c r="T152" s="246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3" t="s">
        <v>326</v>
      </c>
      <c r="AT152" s="213" t="s">
        <v>132</v>
      </c>
      <c r="AU152" s="213" t="s">
        <v>78</v>
      </c>
      <c r="AY152" s="18" t="s">
        <v>129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8" t="s">
        <v>73</v>
      </c>
      <c r="BK152" s="214">
        <f>ROUND(I152*H152,2)</f>
        <v>0</v>
      </c>
      <c r="BL152" s="18" t="s">
        <v>326</v>
      </c>
      <c r="BM152" s="213" t="s">
        <v>348</v>
      </c>
    </row>
    <row r="153" s="2" customFormat="1" ht="6.96" customHeight="1">
      <c r="A153" s="39"/>
      <c r="B153" s="60"/>
      <c r="C153" s="61"/>
      <c r="D153" s="61"/>
      <c r="E153" s="61"/>
      <c r="F153" s="61"/>
      <c r="G153" s="61"/>
      <c r="H153" s="61"/>
      <c r="I153" s="61"/>
      <c r="J153" s="61"/>
      <c r="K153" s="61"/>
      <c r="L153" s="45"/>
      <c r="M153" s="39"/>
      <c r="O153" s="39"/>
      <c r="P153" s="39"/>
      <c r="Q153" s="39"/>
      <c r="R153" s="39"/>
      <c r="S153" s="39"/>
      <c r="T153" s="39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</row>
  </sheetData>
  <sheetProtection sheet="1" autoFilter="0" formatColumns="0" formatRows="0" objects="1" scenarios="1" spinCount="100000" saltValue="YzKHtFZcdqH8xwtuPs1dDrc/LKxj3e+cEw7NQOOUr3XPtudV0gS/h5dfe4GapZXU7RDS5lq5d8f8VGKGNB4blA==" hashValue="QoPtotlIEyL0RaUtGfgh479fcMHHLVe/zh7QrmaeHGvNRVz6ZN8OzEZIohNTpxSrIUHsYstsPTgcJDVSmdQneg==" algorithmName="SHA-512" password="CC35"/>
  <autoFilter ref="C87:K152"/>
  <mergeCells count="6">
    <mergeCell ref="E7:H7"/>
    <mergeCell ref="E16:H16"/>
    <mergeCell ref="E25:H25"/>
    <mergeCell ref="E46:H46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2" t="s">
        <v>16</v>
      </c>
      <c r="L6" s="21"/>
    </row>
    <row r="7" s="1" customFormat="1" ht="16.5" customHeight="1">
      <c r="B7" s="21"/>
      <c r="E7" s="247" t="str">
        <f>'Rekapitulace stavby'!K6</f>
        <v>Oprava rozvodny NN v TS- KV Horní nádraží_2023</v>
      </c>
      <c r="F7" s="132"/>
      <c r="G7" s="132"/>
      <c r="H7" s="132"/>
      <c r="L7" s="21"/>
    </row>
    <row r="8" s="2" customFormat="1" ht="12" customHeight="1">
      <c r="A8" s="39"/>
      <c r="B8" s="45"/>
      <c r="C8" s="39"/>
      <c r="D8" s="132" t="s">
        <v>349</v>
      </c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4" t="s">
        <v>350</v>
      </c>
      <c r="F9" s="39"/>
      <c r="G9" s="39"/>
      <c r="H9" s="39"/>
      <c r="I9" s="39"/>
      <c r="J9" s="39"/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2" t="s">
        <v>18</v>
      </c>
      <c r="E11" s="39"/>
      <c r="F11" s="135" t="s">
        <v>19</v>
      </c>
      <c r="G11" s="39"/>
      <c r="H11" s="39"/>
      <c r="I11" s="132" t="s">
        <v>20</v>
      </c>
      <c r="J11" s="135" t="s">
        <v>19</v>
      </c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21</v>
      </c>
      <c r="E12" s="39"/>
      <c r="F12" s="135" t="s">
        <v>22</v>
      </c>
      <c r="G12" s="39"/>
      <c r="H12" s="39"/>
      <c r="I12" s="132" t="s">
        <v>23</v>
      </c>
      <c r="J12" s="136" t="str">
        <f>'Rekapitulace stavby'!AN8</f>
        <v>9. 5. 2023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2" t="s">
        <v>25</v>
      </c>
      <c r="E14" s="39"/>
      <c r="F14" s="39"/>
      <c r="G14" s="39"/>
      <c r="H14" s="39"/>
      <c r="I14" s="132" t="s">
        <v>26</v>
      </c>
      <c r="J14" s="135" t="s">
        <v>19</v>
      </c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5" t="s">
        <v>22</v>
      </c>
      <c r="F15" s="39"/>
      <c r="G15" s="39"/>
      <c r="H15" s="39"/>
      <c r="I15" s="132" t="s">
        <v>27</v>
      </c>
      <c r="J15" s="135" t="s">
        <v>19</v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2" t="s">
        <v>28</v>
      </c>
      <c r="E17" s="39"/>
      <c r="F17" s="39"/>
      <c r="G17" s="39"/>
      <c r="H17" s="39"/>
      <c r="I17" s="132" t="s">
        <v>26</v>
      </c>
      <c r="J17" s="34" t="str">
        <f>'Rekapitulace stavby'!AN13</f>
        <v>Vyplň údaj</v>
      </c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5"/>
      <c r="G18" s="135"/>
      <c r="H18" s="135"/>
      <c r="I18" s="132" t="s">
        <v>27</v>
      </c>
      <c r="J18" s="34" t="str">
        <f>'Rekapitulace stavby'!AN14</f>
        <v>Vyplň údaj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2" t="s">
        <v>30</v>
      </c>
      <c r="E20" s="39"/>
      <c r="F20" s="39"/>
      <c r="G20" s="39"/>
      <c r="H20" s="39"/>
      <c r="I20" s="132" t="s">
        <v>26</v>
      </c>
      <c r="J20" s="135" t="s">
        <v>19</v>
      </c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5" t="s">
        <v>22</v>
      </c>
      <c r="F21" s="39"/>
      <c r="G21" s="39"/>
      <c r="H21" s="39"/>
      <c r="I21" s="132" t="s">
        <v>27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2" t="s">
        <v>31</v>
      </c>
      <c r="E23" s="39"/>
      <c r="F23" s="39"/>
      <c r="G23" s="39"/>
      <c r="H23" s="39"/>
      <c r="I23" s="132" t="s">
        <v>26</v>
      </c>
      <c r="J23" s="135" t="s">
        <v>19</v>
      </c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5" t="s">
        <v>22</v>
      </c>
      <c r="F24" s="39"/>
      <c r="G24" s="39"/>
      <c r="H24" s="39"/>
      <c r="I24" s="132" t="s">
        <v>27</v>
      </c>
      <c r="J24" s="135" t="s">
        <v>19</v>
      </c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2" t="s">
        <v>32</v>
      </c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2" t="s">
        <v>34</v>
      </c>
      <c r="E30" s="39"/>
      <c r="F30" s="39"/>
      <c r="G30" s="39"/>
      <c r="H30" s="39"/>
      <c r="I30" s="39"/>
      <c r="J30" s="143">
        <f>ROUND(J80, 2)</f>
        <v>0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1"/>
      <c r="E31" s="141"/>
      <c r="F31" s="141"/>
      <c r="G31" s="141"/>
      <c r="H31" s="141"/>
      <c r="I31" s="141"/>
      <c r="J31" s="141"/>
      <c r="K31" s="141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4" t="s">
        <v>36</v>
      </c>
      <c r="G32" s="39"/>
      <c r="H32" s="39"/>
      <c r="I32" s="144" t="s">
        <v>35</v>
      </c>
      <c r="J32" s="144" t="s">
        <v>37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5" t="s">
        <v>38</v>
      </c>
      <c r="E33" s="132" t="s">
        <v>39</v>
      </c>
      <c r="F33" s="146">
        <f>ROUND((SUM(BE80:BE234)),  2)</f>
        <v>0</v>
      </c>
      <c r="G33" s="39"/>
      <c r="H33" s="39"/>
      <c r="I33" s="147">
        <v>0.20999999999999999</v>
      </c>
      <c r="J33" s="146">
        <f>ROUND(((SUM(BE80:BE234))*I33),  2)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2" t="s">
        <v>40</v>
      </c>
      <c r="F34" s="146">
        <f>ROUND((SUM(BF80:BF234)),  2)</f>
        <v>0</v>
      </c>
      <c r="G34" s="39"/>
      <c r="H34" s="39"/>
      <c r="I34" s="147">
        <v>0.14999999999999999</v>
      </c>
      <c r="J34" s="146">
        <f>ROUND(((SUM(BF80:BF234))*I34),  2)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2" t="s">
        <v>41</v>
      </c>
      <c r="F35" s="146">
        <f>ROUND((SUM(BG80:BG234)),  2)</f>
        <v>0</v>
      </c>
      <c r="G35" s="39"/>
      <c r="H35" s="39"/>
      <c r="I35" s="147">
        <v>0.20999999999999999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2" t="s">
        <v>42</v>
      </c>
      <c r="F36" s="146">
        <f>ROUND((SUM(BH80:BH234)),  2)</f>
        <v>0</v>
      </c>
      <c r="G36" s="39"/>
      <c r="H36" s="39"/>
      <c r="I36" s="147">
        <v>0.14999999999999999</v>
      </c>
      <c r="J36" s="146">
        <f>0</f>
        <v>0</v>
      </c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2" t="s">
        <v>43</v>
      </c>
      <c r="F37" s="146">
        <f>ROUND((SUM(BI80:BI234)),  2)</f>
        <v>0</v>
      </c>
      <c r="G37" s="39"/>
      <c r="H37" s="39"/>
      <c r="I37" s="147">
        <v>0</v>
      </c>
      <c r="J37" s="146">
        <f>0</f>
        <v>0</v>
      </c>
      <c r="K37" s="39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0</v>
      </c>
      <c r="K39" s="154"/>
      <c r="L39" s="13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248" t="str">
        <f>E7</f>
        <v>Oprava rozvodny NN v TS- KV Horní nádraží_2023</v>
      </c>
      <c r="F48" s="33"/>
      <c r="G48" s="33"/>
      <c r="H48" s="33"/>
      <c r="I48" s="41"/>
      <c r="J48" s="41"/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349</v>
      </c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RH-NN (databáze ÚOŽI)</v>
      </c>
      <c r="F50" s="41"/>
      <c r="G50" s="41"/>
      <c r="H50" s="41"/>
      <c r="I50" s="41"/>
      <c r="J50" s="41"/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9. 5. 2023</v>
      </c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66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3"/>
      <c r="C60" s="164"/>
      <c r="D60" s="165" t="s">
        <v>351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3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3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3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114</v>
      </c>
      <c r="D67" s="41"/>
      <c r="E67" s="41"/>
      <c r="F67" s="41"/>
      <c r="G67" s="41"/>
      <c r="H67" s="41"/>
      <c r="I67" s="41"/>
      <c r="J67" s="41"/>
      <c r="K67" s="41"/>
      <c r="L67" s="133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3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3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248" t="str">
        <f>E7</f>
        <v>Oprava rozvodny NN v TS- KV Horní nádraží_2023</v>
      </c>
      <c r="F70" s="33"/>
      <c r="G70" s="33"/>
      <c r="H70" s="33"/>
      <c r="I70" s="41"/>
      <c r="J70" s="41"/>
      <c r="K70" s="41"/>
      <c r="L70" s="133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349</v>
      </c>
      <c r="D71" s="41"/>
      <c r="E71" s="41"/>
      <c r="F71" s="41"/>
      <c r="G71" s="41"/>
      <c r="H71" s="41"/>
      <c r="I71" s="41"/>
      <c r="J71" s="41"/>
      <c r="K71" s="41"/>
      <c r="L71" s="133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01 - RH-NN (databáze ÚOŽI)</v>
      </c>
      <c r="F72" s="41"/>
      <c r="G72" s="41"/>
      <c r="H72" s="41"/>
      <c r="I72" s="41"/>
      <c r="J72" s="41"/>
      <c r="K72" s="41"/>
      <c r="L72" s="133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3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9. 5. 2023</v>
      </c>
      <c r="K74" s="41"/>
      <c r="L74" s="133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30</v>
      </c>
      <c r="J76" s="37" t="str">
        <f>E21</f>
        <v xml:space="preserve"> </v>
      </c>
      <c r="K76" s="41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28</v>
      </c>
      <c r="D77" s="41"/>
      <c r="E77" s="41"/>
      <c r="F77" s="28" t="str">
        <f>IF(E18="","",E18)</f>
        <v>Vyplň údaj</v>
      </c>
      <c r="G77" s="41"/>
      <c r="H77" s="41"/>
      <c r="I77" s="33" t="s">
        <v>31</v>
      </c>
      <c r="J77" s="37" t="str">
        <f>E24</f>
        <v xml:space="preserve"> </v>
      </c>
      <c r="K77" s="41"/>
      <c r="L77" s="13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5"/>
      <c r="B79" s="176"/>
      <c r="C79" s="177" t="s">
        <v>115</v>
      </c>
      <c r="D79" s="178" t="s">
        <v>53</v>
      </c>
      <c r="E79" s="178" t="s">
        <v>49</v>
      </c>
      <c r="F79" s="178" t="s">
        <v>50</v>
      </c>
      <c r="G79" s="178" t="s">
        <v>116</v>
      </c>
      <c r="H79" s="178" t="s">
        <v>117</v>
      </c>
      <c r="I79" s="178" t="s">
        <v>118</v>
      </c>
      <c r="J79" s="178" t="s">
        <v>97</v>
      </c>
      <c r="K79" s="179" t="s">
        <v>119</v>
      </c>
      <c r="L79" s="180"/>
      <c r="M79" s="93" t="s">
        <v>19</v>
      </c>
      <c r="N79" s="94" t="s">
        <v>38</v>
      </c>
      <c r="O79" s="94" t="s">
        <v>120</v>
      </c>
      <c r="P79" s="94" t="s">
        <v>121</v>
      </c>
      <c r="Q79" s="94" t="s">
        <v>122</v>
      </c>
      <c r="R79" s="94" t="s">
        <v>123</v>
      </c>
      <c r="S79" s="94" t="s">
        <v>124</v>
      </c>
      <c r="T79" s="95" t="s">
        <v>125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9"/>
      <c r="B80" s="40"/>
      <c r="C80" s="100" t="s">
        <v>126</v>
      </c>
      <c r="D80" s="41"/>
      <c r="E80" s="41"/>
      <c r="F80" s="41"/>
      <c r="G80" s="41"/>
      <c r="H80" s="41"/>
      <c r="I80" s="41"/>
      <c r="J80" s="181">
        <f>BK80</f>
        <v>0</v>
      </c>
      <c r="K80" s="41"/>
      <c r="L80" s="45"/>
      <c r="M80" s="96"/>
      <c r="N80" s="182"/>
      <c r="O80" s="97"/>
      <c r="P80" s="183">
        <f>P81</f>
        <v>0</v>
      </c>
      <c r="Q80" s="97"/>
      <c r="R80" s="183">
        <f>R81</f>
        <v>0</v>
      </c>
      <c r="S80" s="97"/>
      <c r="T80" s="184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67</v>
      </c>
      <c r="AU80" s="18" t="s">
        <v>98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67</v>
      </c>
      <c r="E81" s="189" t="s">
        <v>352</v>
      </c>
      <c r="F81" s="189" t="s">
        <v>353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SUM(P82:P234)</f>
        <v>0</v>
      </c>
      <c r="Q81" s="194"/>
      <c r="R81" s="195">
        <f>SUM(R82:R234)</f>
        <v>0</v>
      </c>
      <c r="S81" s="194"/>
      <c r="T81" s="196">
        <f>SUM(T82:T234)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136</v>
      </c>
      <c r="AT81" s="198" t="s">
        <v>67</v>
      </c>
      <c r="AU81" s="198" t="s">
        <v>68</v>
      </c>
      <c r="AY81" s="197" t="s">
        <v>129</v>
      </c>
      <c r="BK81" s="199">
        <f>SUM(BK82:BK234)</f>
        <v>0</v>
      </c>
    </row>
    <row r="82" s="2" customFormat="1" ht="16.5" customHeight="1">
      <c r="A82" s="39"/>
      <c r="B82" s="40"/>
      <c r="C82" s="202" t="s">
        <v>73</v>
      </c>
      <c r="D82" s="202" t="s">
        <v>132</v>
      </c>
      <c r="E82" s="203" t="s">
        <v>354</v>
      </c>
      <c r="F82" s="204" t="s">
        <v>355</v>
      </c>
      <c r="G82" s="205" t="s">
        <v>154</v>
      </c>
      <c r="H82" s="206">
        <v>10</v>
      </c>
      <c r="I82" s="207"/>
      <c r="J82" s="208">
        <f>ROUND(I82*H82,2)</f>
        <v>0</v>
      </c>
      <c r="K82" s="204" t="s">
        <v>356</v>
      </c>
      <c r="L82" s="45"/>
      <c r="M82" s="209" t="s">
        <v>19</v>
      </c>
      <c r="N82" s="210" t="s">
        <v>39</v>
      </c>
      <c r="O82" s="85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3" t="s">
        <v>357</v>
      </c>
      <c r="AT82" s="213" t="s">
        <v>132</v>
      </c>
      <c r="AU82" s="213" t="s">
        <v>73</v>
      </c>
      <c r="AY82" s="18" t="s">
        <v>129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8" t="s">
        <v>73</v>
      </c>
      <c r="BK82" s="214">
        <f>ROUND(I82*H82,2)</f>
        <v>0</v>
      </c>
      <c r="BL82" s="18" t="s">
        <v>357</v>
      </c>
      <c r="BM82" s="213" t="s">
        <v>358</v>
      </c>
    </row>
    <row r="83" s="2" customFormat="1" ht="21.75" customHeight="1">
      <c r="A83" s="39"/>
      <c r="B83" s="40"/>
      <c r="C83" s="202" t="s">
        <v>78</v>
      </c>
      <c r="D83" s="202" t="s">
        <v>132</v>
      </c>
      <c r="E83" s="203" t="s">
        <v>359</v>
      </c>
      <c r="F83" s="204" t="s">
        <v>360</v>
      </c>
      <c r="G83" s="205" t="s">
        <v>135</v>
      </c>
      <c r="H83" s="206">
        <v>15</v>
      </c>
      <c r="I83" s="207"/>
      <c r="J83" s="208">
        <f>ROUND(I83*H83,2)</f>
        <v>0</v>
      </c>
      <c r="K83" s="204" t="s">
        <v>356</v>
      </c>
      <c r="L83" s="45"/>
      <c r="M83" s="209" t="s">
        <v>19</v>
      </c>
      <c r="N83" s="210" t="s">
        <v>39</v>
      </c>
      <c r="O83" s="85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3" t="s">
        <v>357</v>
      </c>
      <c r="AT83" s="213" t="s">
        <v>132</v>
      </c>
      <c r="AU83" s="213" t="s">
        <v>73</v>
      </c>
      <c r="AY83" s="18" t="s">
        <v>129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8" t="s">
        <v>73</v>
      </c>
      <c r="BK83" s="214">
        <f>ROUND(I83*H83,2)</f>
        <v>0</v>
      </c>
      <c r="BL83" s="18" t="s">
        <v>357</v>
      </c>
      <c r="BM83" s="213" t="s">
        <v>361</v>
      </c>
    </row>
    <row r="84" s="2" customFormat="1" ht="24.15" customHeight="1">
      <c r="A84" s="39"/>
      <c r="B84" s="40"/>
      <c r="C84" s="202" t="s">
        <v>141</v>
      </c>
      <c r="D84" s="202" t="s">
        <v>132</v>
      </c>
      <c r="E84" s="203" t="s">
        <v>362</v>
      </c>
      <c r="F84" s="204" t="s">
        <v>363</v>
      </c>
      <c r="G84" s="205" t="s">
        <v>181</v>
      </c>
      <c r="H84" s="206">
        <v>2</v>
      </c>
      <c r="I84" s="207"/>
      <c r="J84" s="208">
        <f>ROUND(I84*H84,2)</f>
        <v>0</v>
      </c>
      <c r="K84" s="204" t="s">
        <v>356</v>
      </c>
      <c r="L84" s="45"/>
      <c r="M84" s="209" t="s">
        <v>19</v>
      </c>
      <c r="N84" s="210" t="s">
        <v>39</v>
      </c>
      <c r="O84" s="85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3" t="s">
        <v>357</v>
      </c>
      <c r="AT84" s="213" t="s">
        <v>132</v>
      </c>
      <c r="AU84" s="213" t="s">
        <v>73</v>
      </c>
      <c r="AY84" s="18" t="s">
        <v>129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8" t="s">
        <v>73</v>
      </c>
      <c r="BK84" s="214">
        <f>ROUND(I84*H84,2)</f>
        <v>0</v>
      </c>
      <c r="BL84" s="18" t="s">
        <v>357</v>
      </c>
      <c r="BM84" s="213" t="s">
        <v>364</v>
      </c>
    </row>
    <row r="85" s="2" customFormat="1">
      <c r="A85" s="39"/>
      <c r="B85" s="40"/>
      <c r="C85" s="41"/>
      <c r="D85" s="225" t="s">
        <v>204</v>
      </c>
      <c r="E85" s="41"/>
      <c r="F85" s="226" t="s">
        <v>365</v>
      </c>
      <c r="G85" s="41"/>
      <c r="H85" s="41"/>
      <c r="I85" s="227"/>
      <c r="J85" s="41"/>
      <c r="K85" s="41"/>
      <c r="L85" s="45"/>
      <c r="M85" s="228"/>
      <c r="N85" s="229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204</v>
      </c>
      <c r="AU85" s="18" t="s">
        <v>73</v>
      </c>
    </row>
    <row r="86" s="2" customFormat="1" ht="37.8" customHeight="1">
      <c r="A86" s="39"/>
      <c r="B86" s="40"/>
      <c r="C86" s="202" t="s">
        <v>136</v>
      </c>
      <c r="D86" s="202" t="s">
        <v>132</v>
      </c>
      <c r="E86" s="203" t="s">
        <v>366</v>
      </c>
      <c r="F86" s="204" t="s">
        <v>367</v>
      </c>
      <c r="G86" s="205" t="s">
        <v>181</v>
      </c>
      <c r="H86" s="206">
        <v>11</v>
      </c>
      <c r="I86" s="207"/>
      <c r="J86" s="208">
        <f>ROUND(I86*H86,2)</f>
        <v>0</v>
      </c>
      <c r="K86" s="204" t="s">
        <v>356</v>
      </c>
      <c r="L86" s="45"/>
      <c r="M86" s="209" t="s">
        <v>19</v>
      </c>
      <c r="N86" s="210" t="s">
        <v>39</v>
      </c>
      <c r="O86" s="85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3" t="s">
        <v>357</v>
      </c>
      <c r="AT86" s="213" t="s">
        <v>132</v>
      </c>
      <c r="AU86" s="213" t="s">
        <v>73</v>
      </c>
      <c r="AY86" s="18" t="s">
        <v>129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8" t="s">
        <v>73</v>
      </c>
      <c r="BK86" s="214">
        <f>ROUND(I86*H86,2)</f>
        <v>0</v>
      </c>
      <c r="BL86" s="18" t="s">
        <v>357</v>
      </c>
      <c r="BM86" s="213" t="s">
        <v>368</v>
      </c>
    </row>
    <row r="87" s="2" customFormat="1" ht="24.15" customHeight="1">
      <c r="A87" s="39"/>
      <c r="B87" s="40"/>
      <c r="C87" s="202" t="s">
        <v>148</v>
      </c>
      <c r="D87" s="202" t="s">
        <v>132</v>
      </c>
      <c r="E87" s="203" t="s">
        <v>369</v>
      </c>
      <c r="F87" s="204" t="s">
        <v>370</v>
      </c>
      <c r="G87" s="205" t="s">
        <v>181</v>
      </c>
      <c r="H87" s="206">
        <v>11</v>
      </c>
      <c r="I87" s="207"/>
      <c r="J87" s="208">
        <f>ROUND(I87*H87,2)</f>
        <v>0</v>
      </c>
      <c r="K87" s="204" t="s">
        <v>356</v>
      </c>
      <c r="L87" s="45"/>
      <c r="M87" s="209" t="s">
        <v>19</v>
      </c>
      <c r="N87" s="210" t="s">
        <v>39</v>
      </c>
      <c r="O87" s="85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3" t="s">
        <v>357</v>
      </c>
      <c r="AT87" s="213" t="s">
        <v>132</v>
      </c>
      <c r="AU87" s="213" t="s">
        <v>73</v>
      </c>
      <c r="AY87" s="18" t="s">
        <v>129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8" t="s">
        <v>73</v>
      </c>
      <c r="BK87" s="214">
        <f>ROUND(I87*H87,2)</f>
        <v>0</v>
      </c>
      <c r="BL87" s="18" t="s">
        <v>357</v>
      </c>
      <c r="BM87" s="213" t="s">
        <v>371</v>
      </c>
    </row>
    <row r="88" s="2" customFormat="1" ht="24.15" customHeight="1">
      <c r="A88" s="39"/>
      <c r="B88" s="40"/>
      <c r="C88" s="202" t="s">
        <v>130</v>
      </c>
      <c r="D88" s="202" t="s">
        <v>132</v>
      </c>
      <c r="E88" s="203" t="s">
        <v>372</v>
      </c>
      <c r="F88" s="204" t="s">
        <v>373</v>
      </c>
      <c r="G88" s="205" t="s">
        <v>181</v>
      </c>
      <c r="H88" s="206">
        <v>24</v>
      </c>
      <c r="I88" s="207"/>
      <c r="J88" s="208">
        <f>ROUND(I88*H88,2)</f>
        <v>0</v>
      </c>
      <c r="K88" s="204" t="s">
        <v>356</v>
      </c>
      <c r="L88" s="45"/>
      <c r="M88" s="209" t="s">
        <v>19</v>
      </c>
      <c r="N88" s="210" t="s">
        <v>39</v>
      </c>
      <c r="O88" s="85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3" t="s">
        <v>357</v>
      </c>
      <c r="AT88" s="213" t="s">
        <v>132</v>
      </c>
      <c r="AU88" s="213" t="s">
        <v>73</v>
      </c>
      <c r="AY88" s="18" t="s">
        <v>129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8" t="s">
        <v>73</v>
      </c>
      <c r="BK88" s="214">
        <f>ROUND(I88*H88,2)</f>
        <v>0</v>
      </c>
      <c r="BL88" s="18" t="s">
        <v>357</v>
      </c>
      <c r="BM88" s="213" t="s">
        <v>374</v>
      </c>
    </row>
    <row r="89" s="2" customFormat="1" ht="33" customHeight="1">
      <c r="A89" s="39"/>
      <c r="B89" s="40"/>
      <c r="C89" s="202" t="s">
        <v>156</v>
      </c>
      <c r="D89" s="202" t="s">
        <v>132</v>
      </c>
      <c r="E89" s="203" t="s">
        <v>375</v>
      </c>
      <c r="F89" s="204" t="s">
        <v>376</v>
      </c>
      <c r="G89" s="205" t="s">
        <v>181</v>
      </c>
      <c r="H89" s="206">
        <v>20</v>
      </c>
      <c r="I89" s="207"/>
      <c r="J89" s="208">
        <f>ROUND(I89*H89,2)</f>
        <v>0</v>
      </c>
      <c r="K89" s="204" t="s">
        <v>356</v>
      </c>
      <c r="L89" s="45"/>
      <c r="M89" s="209" t="s">
        <v>19</v>
      </c>
      <c r="N89" s="210" t="s">
        <v>39</v>
      </c>
      <c r="O89" s="85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3" t="s">
        <v>357</v>
      </c>
      <c r="AT89" s="213" t="s">
        <v>132</v>
      </c>
      <c r="AU89" s="213" t="s">
        <v>73</v>
      </c>
      <c r="AY89" s="18" t="s">
        <v>129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8" t="s">
        <v>73</v>
      </c>
      <c r="BK89" s="214">
        <f>ROUND(I89*H89,2)</f>
        <v>0</v>
      </c>
      <c r="BL89" s="18" t="s">
        <v>357</v>
      </c>
      <c r="BM89" s="213" t="s">
        <v>377</v>
      </c>
    </row>
    <row r="90" s="2" customFormat="1" ht="33" customHeight="1">
      <c r="A90" s="39"/>
      <c r="B90" s="40"/>
      <c r="C90" s="202" t="s">
        <v>160</v>
      </c>
      <c r="D90" s="202" t="s">
        <v>132</v>
      </c>
      <c r="E90" s="203" t="s">
        <v>378</v>
      </c>
      <c r="F90" s="204" t="s">
        <v>379</v>
      </c>
      <c r="G90" s="205" t="s">
        <v>154</v>
      </c>
      <c r="H90" s="206">
        <v>75</v>
      </c>
      <c r="I90" s="207"/>
      <c r="J90" s="208">
        <f>ROUND(I90*H90,2)</f>
        <v>0</v>
      </c>
      <c r="K90" s="204" t="s">
        <v>356</v>
      </c>
      <c r="L90" s="45"/>
      <c r="M90" s="209" t="s">
        <v>19</v>
      </c>
      <c r="N90" s="210" t="s">
        <v>39</v>
      </c>
      <c r="O90" s="85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3" t="s">
        <v>357</v>
      </c>
      <c r="AT90" s="213" t="s">
        <v>132</v>
      </c>
      <c r="AU90" s="213" t="s">
        <v>73</v>
      </c>
      <c r="AY90" s="18" t="s">
        <v>129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8" t="s">
        <v>73</v>
      </c>
      <c r="BK90" s="214">
        <f>ROUND(I90*H90,2)</f>
        <v>0</v>
      </c>
      <c r="BL90" s="18" t="s">
        <v>357</v>
      </c>
      <c r="BM90" s="213" t="s">
        <v>380</v>
      </c>
    </row>
    <row r="91" s="2" customFormat="1" ht="33" customHeight="1">
      <c r="A91" s="39"/>
      <c r="B91" s="40"/>
      <c r="C91" s="202" t="s">
        <v>164</v>
      </c>
      <c r="D91" s="202" t="s">
        <v>132</v>
      </c>
      <c r="E91" s="203" t="s">
        <v>381</v>
      </c>
      <c r="F91" s="204" t="s">
        <v>382</v>
      </c>
      <c r="G91" s="205" t="s">
        <v>154</v>
      </c>
      <c r="H91" s="206">
        <v>120</v>
      </c>
      <c r="I91" s="207"/>
      <c r="J91" s="208">
        <f>ROUND(I91*H91,2)</f>
        <v>0</v>
      </c>
      <c r="K91" s="204" t="s">
        <v>356</v>
      </c>
      <c r="L91" s="45"/>
      <c r="M91" s="209" t="s">
        <v>19</v>
      </c>
      <c r="N91" s="210" t="s">
        <v>39</v>
      </c>
      <c r="O91" s="85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3" t="s">
        <v>357</v>
      </c>
      <c r="AT91" s="213" t="s">
        <v>132</v>
      </c>
      <c r="AU91" s="213" t="s">
        <v>73</v>
      </c>
      <c r="AY91" s="18" t="s">
        <v>129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8" t="s">
        <v>73</v>
      </c>
      <c r="BK91" s="214">
        <f>ROUND(I91*H91,2)</f>
        <v>0</v>
      </c>
      <c r="BL91" s="18" t="s">
        <v>357</v>
      </c>
      <c r="BM91" s="213" t="s">
        <v>383</v>
      </c>
    </row>
    <row r="92" s="2" customFormat="1" ht="24.15" customHeight="1">
      <c r="A92" s="39"/>
      <c r="B92" s="40"/>
      <c r="C92" s="202" t="s">
        <v>168</v>
      </c>
      <c r="D92" s="202" t="s">
        <v>132</v>
      </c>
      <c r="E92" s="203" t="s">
        <v>384</v>
      </c>
      <c r="F92" s="204" t="s">
        <v>385</v>
      </c>
      <c r="G92" s="205" t="s">
        <v>181</v>
      </c>
      <c r="H92" s="206">
        <v>71</v>
      </c>
      <c r="I92" s="207"/>
      <c r="J92" s="208">
        <f>ROUND(I92*H92,2)</f>
        <v>0</v>
      </c>
      <c r="K92" s="204" t="s">
        <v>356</v>
      </c>
      <c r="L92" s="45"/>
      <c r="M92" s="209" t="s">
        <v>19</v>
      </c>
      <c r="N92" s="210" t="s">
        <v>39</v>
      </c>
      <c r="O92" s="8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3" t="s">
        <v>357</v>
      </c>
      <c r="AT92" s="213" t="s">
        <v>132</v>
      </c>
      <c r="AU92" s="213" t="s">
        <v>73</v>
      </c>
      <c r="AY92" s="18" t="s">
        <v>129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8" t="s">
        <v>73</v>
      </c>
      <c r="BK92" s="214">
        <f>ROUND(I92*H92,2)</f>
        <v>0</v>
      </c>
      <c r="BL92" s="18" t="s">
        <v>357</v>
      </c>
      <c r="BM92" s="213" t="s">
        <v>386</v>
      </c>
    </row>
    <row r="93" s="2" customFormat="1" ht="24.15" customHeight="1">
      <c r="A93" s="39"/>
      <c r="B93" s="40"/>
      <c r="C93" s="202" t="s">
        <v>172</v>
      </c>
      <c r="D93" s="202" t="s">
        <v>132</v>
      </c>
      <c r="E93" s="203" t="s">
        <v>387</v>
      </c>
      <c r="F93" s="204" t="s">
        <v>388</v>
      </c>
      <c r="G93" s="205" t="s">
        <v>181</v>
      </c>
      <c r="H93" s="206">
        <v>18</v>
      </c>
      <c r="I93" s="207"/>
      <c r="J93" s="208">
        <f>ROUND(I93*H93,2)</f>
        <v>0</v>
      </c>
      <c r="K93" s="204" t="s">
        <v>356</v>
      </c>
      <c r="L93" s="45"/>
      <c r="M93" s="209" t="s">
        <v>19</v>
      </c>
      <c r="N93" s="210" t="s">
        <v>39</v>
      </c>
      <c r="O93" s="85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3" t="s">
        <v>357</v>
      </c>
      <c r="AT93" s="213" t="s">
        <v>132</v>
      </c>
      <c r="AU93" s="213" t="s">
        <v>73</v>
      </c>
      <c r="AY93" s="18" t="s">
        <v>129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8" t="s">
        <v>73</v>
      </c>
      <c r="BK93" s="214">
        <f>ROUND(I93*H93,2)</f>
        <v>0</v>
      </c>
      <c r="BL93" s="18" t="s">
        <v>357</v>
      </c>
      <c r="BM93" s="213" t="s">
        <v>389</v>
      </c>
    </row>
    <row r="94" s="2" customFormat="1" ht="24.15" customHeight="1">
      <c r="A94" s="39"/>
      <c r="B94" s="40"/>
      <c r="C94" s="202" t="s">
        <v>178</v>
      </c>
      <c r="D94" s="202" t="s">
        <v>132</v>
      </c>
      <c r="E94" s="203" t="s">
        <v>390</v>
      </c>
      <c r="F94" s="204" t="s">
        <v>391</v>
      </c>
      <c r="G94" s="205" t="s">
        <v>181</v>
      </c>
      <c r="H94" s="206">
        <v>20</v>
      </c>
      <c r="I94" s="207"/>
      <c r="J94" s="208">
        <f>ROUND(I94*H94,2)</f>
        <v>0</v>
      </c>
      <c r="K94" s="204" t="s">
        <v>356</v>
      </c>
      <c r="L94" s="45"/>
      <c r="M94" s="209" t="s">
        <v>19</v>
      </c>
      <c r="N94" s="210" t="s">
        <v>39</v>
      </c>
      <c r="O94" s="85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3" t="s">
        <v>357</v>
      </c>
      <c r="AT94" s="213" t="s">
        <v>132</v>
      </c>
      <c r="AU94" s="213" t="s">
        <v>73</v>
      </c>
      <c r="AY94" s="18" t="s">
        <v>129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8" t="s">
        <v>73</v>
      </c>
      <c r="BK94" s="214">
        <f>ROUND(I94*H94,2)</f>
        <v>0</v>
      </c>
      <c r="BL94" s="18" t="s">
        <v>357</v>
      </c>
      <c r="BM94" s="213" t="s">
        <v>392</v>
      </c>
    </row>
    <row r="95" s="2" customFormat="1" ht="16.5" customHeight="1">
      <c r="A95" s="39"/>
      <c r="B95" s="40"/>
      <c r="C95" s="202" t="s">
        <v>183</v>
      </c>
      <c r="D95" s="202" t="s">
        <v>132</v>
      </c>
      <c r="E95" s="203" t="s">
        <v>393</v>
      </c>
      <c r="F95" s="204" t="s">
        <v>394</v>
      </c>
      <c r="G95" s="205" t="s">
        <v>181</v>
      </c>
      <c r="H95" s="206">
        <v>8</v>
      </c>
      <c r="I95" s="207"/>
      <c r="J95" s="208">
        <f>ROUND(I95*H95,2)</f>
        <v>0</v>
      </c>
      <c r="K95" s="204" t="s">
        <v>356</v>
      </c>
      <c r="L95" s="45"/>
      <c r="M95" s="209" t="s">
        <v>19</v>
      </c>
      <c r="N95" s="210" t="s">
        <v>39</v>
      </c>
      <c r="O95" s="8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3" t="s">
        <v>357</v>
      </c>
      <c r="AT95" s="213" t="s">
        <v>132</v>
      </c>
      <c r="AU95" s="213" t="s">
        <v>73</v>
      </c>
      <c r="AY95" s="18" t="s">
        <v>129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8" t="s">
        <v>73</v>
      </c>
      <c r="BK95" s="214">
        <f>ROUND(I95*H95,2)</f>
        <v>0</v>
      </c>
      <c r="BL95" s="18" t="s">
        <v>357</v>
      </c>
      <c r="BM95" s="213" t="s">
        <v>395</v>
      </c>
    </row>
    <row r="96" s="2" customFormat="1" ht="24.15" customHeight="1">
      <c r="A96" s="39"/>
      <c r="B96" s="40"/>
      <c r="C96" s="202" t="s">
        <v>187</v>
      </c>
      <c r="D96" s="202" t="s">
        <v>132</v>
      </c>
      <c r="E96" s="203" t="s">
        <v>396</v>
      </c>
      <c r="F96" s="204" t="s">
        <v>397</v>
      </c>
      <c r="G96" s="205" t="s">
        <v>181</v>
      </c>
      <c r="H96" s="206">
        <v>1</v>
      </c>
      <c r="I96" s="207"/>
      <c r="J96" s="208">
        <f>ROUND(I96*H96,2)</f>
        <v>0</v>
      </c>
      <c r="K96" s="204" t="s">
        <v>356</v>
      </c>
      <c r="L96" s="45"/>
      <c r="M96" s="209" t="s">
        <v>19</v>
      </c>
      <c r="N96" s="210" t="s">
        <v>39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357</v>
      </c>
      <c r="AT96" s="213" t="s">
        <v>132</v>
      </c>
      <c r="AU96" s="213" t="s">
        <v>73</v>
      </c>
      <c r="AY96" s="18" t="s">
        <v>129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73</v>
      </c>
      <c r="BK96" s="214">
        <f>ROUND(I96*H96,2)</f>
        <v>0</v>
      </c>
      <c r="BL96" s="18" t="s">
        <v>357</v>
      </c>
      <c r="BM96" s="213" t="s">
        <v>398</v>
      </c>
    </row>
    <row r="97" s="2" customFormat="1" ht="37.8" customHeight="1">
      <c r="A97" s="39"/>
      <c r="B97" s="40"/>
      <c r="C97" s="202" t="s">
        <v>8</v>
      </c>
      <c r="D97" s="202" t="s">
        <v>132</v>
      </c>
      <c r="E97" s="203" t="s">
        <v>399</v>
      </c>
      <c r="F97" s="204" t="s">
        <v>400</v>
      </c>
      <c r="G97" s="205" t="s">
        <v>181</v>
      </c>
      <c r="H97" s="206">
        <v>6</v>
      </c>
      <c r="I97" s="207"/>
      <c r="J97" s="208">
        <f>ROUND(I97*H97,2)</f>
        <v>0</v>
      </c>
      <c r="K97" s="204" t="s">
        <v>356</v>
      </c>
      <c r="L97" s="45"/>
      <c r="M97" s="209" t="s">
        <v>19</v>
      </c>
      <c r="N97" s="210" t="s">
        <v>39</v>
      </c>
      <c r="O97" s="85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357</v>
      </c>
      <c r="AT97" s="213" t="s">
        <v>132</v>
      </c>
      <c r="AU97" s="213" t="s">
        <v>73</v>
      </c>
      <c r="AY97" s="18" t="s">
        <v>129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73</v>
      </c>
      <c r="BK97" s="214">
        <f>ROUND(I97*H97,2)</f>
        <v>0</v>
      </c>
      <c r="BL97" s="18" t="s">
        <v>357</v>
      </c>
      <c r="BM97" s="213" t="s">
        <v>401</v>
      </c>
    </row>
    <row r="98" s="2" customFormat="1">
      <c r="A98" s="39"/>
      <c r="B98" s="40"/>
      <c r="C98" s="41"/>
      <c r="D98" s="225" t="s">
        <v>204</v>
      </c>
      <c r="E98" s="41"/>
      <c r="F98" s="226" t="s">
        <v>402</v>
      </c>
      <c r="G98" s="41"/>
      <c r="H98" s="41"/>
      <c r="I98" s="227"/>
      <c r="J98" s="41"/>
      <c r="K98" s="41"/>
      <c r="L98" s="45"/>
      <c r="M98" s="228"/>
      <c r="N98" s="229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204</v>
      </c>
      <c r="AU98" s="18" t="s">
        <v>73</v>
      </c>
    </row>
    <row r="99" s="2" customFormat="1" ht="16.5" customHeight="1">
      <c r="A99" s="39"/>
      <c r="B99" s="40"/>
      <c r="C99" s="202" t="s">
        <v>197</v>
      </c>
      <c r="D99" s="202" t="s">
        <v>132</v>
      </c>
      <c r="E99" s="203" t="s">
        <v>403</v>
      </c>
      <c r="F99" s="204" t="s">
        <v>404</v>
      </c>
      <c r="G99" s="205" t="s">
        <v>181</v>
      </c>
      <c r="H99" s="206">
        <v>8</v>
      </c>
      <c r="I99" s="207"/>
      <c r="J99" s="208">
        <f>ROUND(I99*H99,2)</f>
        <v>0</v>
      </c>
      <c r="K99" s="204" t="s">
        <v>356</v>
      </c>
      <c r="L99" s="45"/>
      <c r="M99" s="209" t="s">
        <v>19</v>
      </c>
      <c r="N99" s="210" t="s">
        <v>39</v>
      </c>
      <c r="O99" s="8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3" t="s">
        <v>357</v>
      </c>
      <c r="AT99" s="213" t="s">
        <v>132</v>
      </c>
      <c r="AU99" s="213" t="s">
        <v>73</v>
      </c>
      <c r="AY99" s="18" t="s">
        <v>129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8" t="s">
        <v>73</v>
      </c>
      <c r="BK99" s="214">
        <f>ROUND(I99*H99,2)</f>
        <v>0</v>
      </c>
      <c r="BL99" s="18" t="s">
        <v>357</v>
      </c>
      <c r="BM99" s="213" t="s">
        <v>405</v>
      </c>
    </row>
    <row r="100" s="2" customFormat="1" ht="24.15" customHeight="1">
      <c r="A100" s="39"/>
      <c r="B100" s="40"/>
      <c r="C100" s="215" t="s">
        <v>206</v>
      </c>
      <c r="D100" s="215" t="s">
        <v>199</v>
      </c>
      <c r="E100" s="216" t="s">
        <v>406</v>
      </c>
      <c r="F100" s="217" t="s">
        <v>407</v>
      </c>
      <c r="G100" s="218" t="s">
        <v>181</v>
      </c>
      <c r="H100" s="219">
        <v>6</v>
      </c>
      <c r="I100" s="220"/>
      <c r="J100" s="221">
        <f>ROUND(I100*H100,2)</f>
        <v>0</v>
      </c>
      <c r="K100" s="217" t="s">
        <v>356</v>
      </c>
      <c r="L100" s="222"/>
      <c r="M100" s="223" t="s">
        <v>19</v>
      </c>
      <c r="N100" s="224" t="s">
        <v>39</v>
      </c>
      <c r="O100" s="8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3" t="s">
        <v>408</v>
      </c>
      <c r="AT100" s="213" t="s">
        <v>199</v>
      </c>
      <c r="AU100" s="213" t="s">
        <v>73</v>
      </c>
      <c r="AY100" s="18" t="s">
        <v>129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73</v>
      </c>
      <c r="BK100" s="214">
        <f>ROUND(I100*H100,2)</f>
        <v>0</v>
      </c>
      <c r="BL100" s="18" t="s">
        <v>408</v>
      </c>
      <c r="BM100" s="213" t="s">
        <v>409</v>
      </c>
    </row>
    <row r="101" s="2" customFormat="1" ht="24.15" customHeight="1">
      <c r="A101" s="39"/>
      <c r="B101" s="40"/>
      <c r="C101" s="215" t="s">
        <v>210</v>
      </c>
      <c r="D101" s="215" t="s">
        <v>199</v>
      </c>
      <c r="E101" s="216" t="s">
        <v>410</v>
      </c>
      <c r="F101" s="217" t="s">
        <v>411</v>
      </c>
      <c r="G101" s="218" t="s">
        <v>181</v>
      </c>
      <c r="H101" s="219">
        <v>4</v>
      </c>
      <c r="I101" s="220"/>
      <c r="J101" s="221">
        <f>ROUND(I101*H101,2)</f>
        <v>0</v>
      </c>
      <c r="K101" s="217" t="s">
        <v>356</v>
      </c>
      <c r="L101" s="222"/>
      <c r="M101" s="223" t="s">
        <v>19</v>
      </c>
      <c r="N101" s="224" t="s">
        <v>39</v>
      </c>
      <c r="O101" s="85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408</v>
      </c>
      <c r="AT101" s="213" t="s">
        <v>199</v>
      </c>
      <c r="AU101" s="213" t="s">
        <v>73</v>
      </c>
      <c r="AY101" s="18" t="s">
        <v>129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73</v>
      </c>
      <c r="BK101" s="214">
        <f>ROUND(I101*H101,2)</f>
        <v>0</v>
      </c>
      <c r="BL101" s="18" t="s">
        <v>408</v>
      </c>
      <c r="BM101" s="213" t="s">
        <v>412</v>
      </c>
    </row>
    <row r="102" s="2" customFormat="1" ht="24.15" customHeight="1">
      <c r="A102" s="39"/>
      <c r="B102" s="40"/>
      <c r="C102" s="202" t="s">
        <v>214</v>
      </c>
      <c r="D102" s="202" t="s">
        <v>132</v>
      </c>
      <c r="E102" s="203" t="s">
        <v>413</v>
      </c>
      <c r="F102" s="204" t="s">
        <v>414</v>
      </c>
      <c r="G102" s="205" t="s">
        <v>181</v>
      </c>
      <c r="H102" s="206">
        <v>6</v>
      </c>
      <c r="I102" s="207"/>
      <c r="J102" s="208">
        <f>ROUND(I102*H102,2)</f>
        <v>0</v>
      </c>
      <c r="K102" s="204" t="s">
        <v>356</v>
      </c>
      <c r="L102" s="45"/>
      <c r="M102" s="209" t="s">
        <v>19</v>
      </c>
      <c r="N102" s="210" t="s">
        <v>39</v>
      </c>
      <c r="O102" s="8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3" t="s">
        <v>357</v>
      </c>
      <c r="AT102" s="213" t="s">
        <v>132</v>
      </c>
      <c r="AU102" s="213" t="s">
        <v>73</v>
      </c>
      <c r="AY102" s="18" t="s">
        <v>129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8" t="s">
        <v>73</v>
      </c>
      <c r="BK102" s="214">
        <f>ROUND(I102*H102,2)</f>
        <v>0</v>
      </c>
      <c r="BL102" s="18" t="s">
        <v>357</v>
      </c>
      <c r="BM102" s="213" t="s">
        <v>415</v>
      </c>
    </row>
    <row r="103" s="2" customFormat="1">
      <c r="A103" s="39"/>
      <c r="B103" s="40"/>
      <c r="C103" s="41"/>
      <c r="D103" s="225" t="s">
        <v>204</v>
      </c>
      <c r="E103" s="41"/>
      <c r="F103" s="226" t="s">
        <v>402</v>
      </c>
      <c r="G103" s="41"/>
      <c r="H103" s="41"/>
      <c r="I103" s="227"/>
      <c r="J103" s="41"/>
      <c r="K103" s="41"/>
      <c r="L103" s="45"/>
      <c r="M103" s="228"/>
      <c r="N103" s="22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204</v>
      </c>
      <c r="AU103" s="18" t="s">
        <v>73</v>
      </c>
    </row>
    <row r="104" s="2" customFormat="1" ht="24.15" customHeight="1">
      <c r="A104" s="39"/>
      <c r="B104" s="40"/>
      <c r="C104" s="215" t="s">
        <v>220</v>
      </c>
      <c r="D104" s="215" t="s">
        <v>199</v>
      </c>
      <c r="E104" s="216" t="s">
        <v>416</v>
      </c>
      <c r="F104" s="217" t="s">
        <v>417</v>
      </c>
      <c r="G104" s="218" t="s">
        <v>181</v>
      </c>
      <c r="H104" s="219">
        <v>6</v>
      </c>
      <c r="I104" s="220"/>
      <c r="J104" s="221">
        <f>ROUND(I104*H104,2)</f>
        <v>0</v>
      </c>
      <c r="K104" s="217" t="s">
        <v>356</v>
      </c>
      <c r="L104" s="222"/>
      <c r="M104" s="223" t="s">
        <v>19</v>
      </c>
      <c r="N104" s="224" t="s">
        <v>39</v>
      </c>
      <c r="O104" s="85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3" t="s">
        <v>408</v>
      </c>
      <c r="AT104" s="213" t="s">
        <v>199</v>
      </c>
      <c r="AU104" s="213" t="s">
        <v>73</v>
      </c>
      <c r="AY104" s="18" t="s">
        <v>129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73</v>
      </c>
      <c r="BK104" s="214">
        <f>ROUND(I104*H104,2)</f>
        <v>0</v>
      </c>
      <c r="BL104" s="18" t="s">
        <v>408</v>
      </c>
      <c r="BM104" s="213" t="s">
        <v>418</v>
      </c>
    </row>
    <row r="105" s="2" customFormat="1">
      <c r="A105" s="39"/>
      <c r="B105" s="40"/>
      <c r="C105" s="41"/>
      <c r="D105" s="225" t="s">
        <v>204</v>
      </c>
      <c r="E105" s="41"/>
      <c r="F105" s="226" t="s">
        <v>402</v>
      </c>
      <c r="G105" s="41"/>
      <c r="H105" s="41"/>
      <c r="I105" s="227"/>
      <c r="J105" s="41"/>
      <c r="K105" s="41"/>
      <c r="L105" s="45"/>
      <c r="M105" s="228"/>
      <c r="N105" s="229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204</v>
      </c>
      <c r="AU105" s="18" t="s">
        <v>73</v>
      </c>
    </row>
    <row r="106" s="2" customFormat="1" ht="21.75" customHeight="1">
      <c r="A106" s="39"/>
      <c r="B106" s="40"/>
      <c r="C106" s="202" t="s">
        <v>7</v>
      </c>
      <c r="D106" s="202" t="s">
        <v>132</v>
      </c>
      <c r="E106" s="203" t="s">
        <v>419</v>
      </c>
      <c r="F106" s="204" t="s">
        <v>420</v>
      </c>
      <c r="G106" s="205" t="s">
        <v>181</v>
      </c>
      <c r="H106" s="206">
        <v>2</v>
      </c>
      <c r="I106" s="207"/>
      <c r="J106" s="208">
        <f>ROUND(I106*H106,2)</f>
        <v>0</v>
      </c>
      <c r="K106" s="204" t="s">
        <v>356</v>
      </c>
      <c r="L106" s="45"/>
      <c r="M106" s="209" t="s">
        <v>19</v>
      </c>
      <c r="N106" s="210" t="s">
        <v>39</v>
      </c>
      <c r="O106" s="8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3" t="s">
        <v>357</v>
      </c>
      <c r="AT106" s="213" t="s">
        <v>132</v>
      </c>
      <c r="AU106" s="213" t="s">
        <v>73</v>
      </c>
      <c r="AY106" s="18" t="s">
        <v>129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8" t="s">
        <v>73</v>
      </c>
      <c r="BK106" s="214">
        <f>ROUND(I106*H106,2)</f>
        <v>0</v>
      </c>
      <c r="BL106" s="18" t="s">
        <v>357</v>
      </c>
      <c r="BM106" s="213" t="s">
        <v>421</v>
      </c>
    </row>
    <row r="107" s="2" customFormat="1" ht="21.75" customHeight="1">
      <c r="A107" s="39"/>
      <c r="B107" s="40"/>
      <c r="C107" s="215" t="s">
        <v>229</v>
      </c>
      <c r="D107" s="215" t="s">
        <v>199</v>
      </c>
      <c r="E107" s="216" t="s">
        <v>422</v>
      </c>
      <c r="F107" s="217" t="s">
        <v>423</v>
      </c>
      <c r="G107" s="218" t="s">
        <v>181</v>
      </c>
      <c r="H107" s="219">
        <v>2</v>
      </c>
      <c r="I107" s="220"/>
      <c r="J107" s="221">
        <f>ROUND(I107*H107,2)</f>
        <v>0</v>
      </c>
      <c r="K107" s="217" t="s">
        <v>356</v>
      </c>
      <c r="L107" s="222"/>
      <c r="M107" s="223" t="s">
        <v>19</v>
      </c>
      <c r="N107" s="224" t="s">
        <v>39</v>
      </c>
      <c r="O107" s="85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3" t="s">
        <v>408</v>
      </c>
      <c r="AT107" s="213" t="s">
        <v>199</v>
      </c>
      <c r="AU107" s="213" t="s">
        <v>73</v>
      </c>
      <c r="AY107" s="18" t="s">
        <v>129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8" t="s">
        <v>73</v>
      </c>
      <c r="BK107" s="214">
        <f>ROUND(I107*H107,2)</f>
        <v>0</v>
      </c>
      <c r="BL107" s="18" t="s">
        <v>408</v>
      </c>
      <c r="BM107" s="213" t="s">
        <v>424</v>
      </c>
    </row>
    <row r="108" s="2" customFormat="1" ht="24.15" customHeight="1">
      <c r="A108" s="39"/>
      <c r="B108" s="40"/>
      <c r="C108" s="202" t="s">
        <v>233</v>
      </c>
      <c r="D108" s="202" t="s">
        <v>132</v>
      </c>
      <c r="E108" s="203" t="s">
        <v>425</v>
      </c>
      <c r="F108" s="204" t="s">
        <v>426</v>
      </c>
      <c r="G108" s="205" t="s">
        <v>181</v>
      </c>
      <c r="H108" s="206">
        <v>3</v>
      </c>
      <c r="I108" s="207"/>
      <c r="J108" s="208">
        <f>ROUND(I108*H108,2)</f>
        <v>0</v>
      </c>
      <c r="K108" s="204" t="s">
        <v>356</v>
      </c>
      <c r="L108" s="45"/>
      <c r="M108" s="209" t="s">
        <v>19</v>
      </c>
      <c r="N108" s="210" t="s">
        <v>39</v>
      </c>
      <c r="O108" s="85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3" t="s">
        <v>357</v>
      </c>
      <c r="AT108" s="213" t="s">
        <v>132</v>
      </c>
      <c r="AU108" s="213" t="s">
        <v>73</v>
      </c>
      <c r="AY108" s="18" t="s">
        <v>129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8" t="s">
        <v>73</v>
      </c>
      <c r="BK108" s="214">
        <f>ROUND(I108*H108,2)</f>
        <v>0</v>
      </c>
      <c r="BL108" s="18" t="s">
        <v>357</v>
      </c>
      <c r="BM108" s="213" t="s">
        <v>427</v>
      </c>
    </row>
    <row r="109" s="2" customFormat="1" ht="24.15" customHeight="1">
      <c r="A109" s="39"/>
      <c r="B109" s="40"/>
      <c r="C109" s="215" t="s">
        <v>239</v>
      </c>
      <c r="D109" s="215" t="s">
        <v>199</v>
      </c>
      <c r="E109" s="216" t="s">
        <v>428</v>
      </c>
      <c r="F109" s="217" t="s">
        <v>429</v>
      </c>
      <c r="G109" s="218" t="s">
        <v>181</v>
      </c>
      <c r="H109" s="219">
        <v>3</v>
      </c>
      <c r="I109" s="220"/>
      <c r="J109" s="221">
        <f>ROUND(I109*H109,2)</f>
        <v>0</v>
      </c>
      <c r="K109" s="217" t="s">
        <v>356</v>
      </c>
      <c r="L109" s="222"/>
      <c r="M109" s="223" t="s">
        <v>19</v>
      </c>
      <c r="N109" s="224" t="s">
        <v>39</v>
      </c>
      <c r="O109" s="85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3" t="s">
        <v>408</v>
      </c>
      <c r="AT109" s="213" t="s">
        <v>199</v>
      </c>
      <c r="AU109" s="213" t="s">
        <v>73</v>
      </c>
      <c r="AY109" s="18" t="s">
        <v>129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73</v>
      </c>
      <c r="BK109" s="214">
        <f>ROUND(I109*H109,2)</f>
        <v>0</v>
      </c>
      <c r="BL109" s="18" t="s">
        <v>408</v>
      </c>
      <c r="BM109" s="213" t="s">
        <v>430</v>
      </c>
    </row>
    <row r="110" s="2" customFormat="1" ht="16.5" customHeight="1">
      <c r="A110" s="39"/>
      <c r="B110" s="40"/>
      <c r="C110" s="215" t="s">
        <v>243</v>
      </c>
      <c r="D110" s="215" t="s">
        <v>199</v>
      </c>
      <c r="E110" s="216" t="s">
        <v>431</v>
      </c>
      <c r="F110" s="217" t="s">
        <v>432</v>
      </c>
      <c r="G110" s="218" t="s">
        <v>181</v>
      </c>
      <c r="H110" s="219">
        <v>3</v>
      </c>
      <c r="I110" s="220"/>
      <c r="J110" s="221">
        <f>ROUND(I110*H110,2)</f>
        <v>0</v>
      </c>
      <c r="K110" s="217" t="s">
        <v>356</v>
      </c>
      <c r="L110" s="222"/>
      <c r="M110" s="223" t="s">
        <v>19</v>
      </c>
      <c r="N110" s="224" t="s">
        <v>39</v>
      </c>
      <c r="O110" s="85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3" t="s">
        <v>408</v>
      </c>
      <c r="AT110" s="213" t="s">
        <v>199</v>
      </c>
      <c r="AU110" s="213" t="s">
        <v>73</v>
      </c>
      <c r="AY110" s="18" t="s">
        <v>129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8" t="s">
        <v>73</v>
      </c>
      <c r="BK110" s="214">
        <f>ROUND(I110*H110,2)</f>
        <v>0</v>
      </c>
      <c r="BL110" s="18" t="s">
        <v>408</v>
      </c>
      <c r="BM110" s="213" t="s">
        <v>433</v>
      </c>
    </row>
    <row r="111" s="2" customFormat="1" ht="24.15" customHeight="1">
      <c r="A111" s="39"/>
      <c r="B111" s="40"/>
      <c r="C111" s="215" t="s">
        <v>247</v>
      </c>
      <c r="D111" s="215" t="s">
        <v>199</v>
      </c>
      <c r="E111" s="216" t="s">
        <v>434</v>
      </c>
      <c r="F111" s="217" t="s">
        <v>435</v>
      </c>
      <c r="G111" s="218" t="s">
        <v>181</v>
      </c>
      <c r="H111" s="219">
        <v>3</v>
      </c>
      <c r="I111" s="220"/>
      <c r="J111" s="221">
        <f>ROUND(I111*H111,2)</f>
        <v>0</v>
      </c>
      <c r="K111" s="217" t="s">
        <v>356</v>
      </c>
      <c r="L111" s="222"/>
      <c r="M111" s="223" t="s">
        <v>19</v>
      </c>
      <c r="N111" s="224" t="s">
        <v>39</v>
      </c>
      <c r="O111" s="85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3" t="s">
        <v>408</v>
      </c>
      <c r="AT111" s="213" t="s">
        <v>199</v>
      </c>
      <c r="AU111" s="213" t="s">
        <v>73</v>
      </c>
      <c r="AY111" s="18" t="s">
        <v>129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8" t="s">
        <v>73</v>
      </c>
      <c r="BK111" s="214">
        <f>ROUND(I111*H111,2)</f>
        <v>0</v>
      </c>
      <c r="BL111" s="18" t="s">
        <v>408</v>
      </c>
      <c r="BM111" s="213" t="s">
        <v>436</v>
      </c>
    </row>
    <row r="112" s="2" customFormat="1" ht="16.5" customHeight="1">
      <c r="A112" s="39"/>
      <c r="B112" s="40"/>
      <c r="C112" s="215" t="s">
        <v>251</v>
      </c>
      <c r="D112" s="215" t="s">
        <v>199</v>
      </c>
      <c r="E112" s="216" t="s">
        <v>437</v>
      </c>
      <c r="F112" s="217" t="s">
        <v>432</v>
      </c>
      <c r="G112" s="218" t="s">
        <v>181</v>
      </c>
      <c r="H112" s="219">
        <v>3</v>
      </c>
      <c r="I112" s="220"/>
      <c r="J112" s="221">
        <f>ROUND(I112*H112,2)</f>
        <v>0</v>
      </c>
      <c r="K112" s="217" t="s">
        <v>356</v>
      </c>
      <c r="L112" s="222"/>
      <c r="M112" s="223" t="s">
        <v>19</v>
      </c>
      <c r="N112" s="224" t="s">
        <v>39</v>
      </c>
      <c r="O112" s="85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3" t="s">
        <v>408</v>
      </c>
      <c r="AT112" s="213" t="s">
        <v>199</v>
      </c>
      <c r="AU112" s="213" t="s">
        <v>73</v>
      </c>
      <c r="AY112" s="18" t="s">
        <v>129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8" t="s">
        <v>73</v>
      </c>
      <c r="BK112" s="214">
        <f>ROUND(I112*H112,2)</f>
        <v>0</v>
      </c>
      <c r="BL112" s="18" t="s">
        <v>408</v>
      </c>
      <c r="BM112" s="213" t="s">
        <v>438</v>
      </c>
    </row>
    <row r="113" s="2" customFormat="1" ht="24.15" customHeight="1">
      <c r="A113" s="39"/>
      <c r="B113" s="40"/>
      <c r="C113" s="202" t="s">
        <v>255</v>
      </c>
      <c r="D113" s="202" t="s">
        <v>132</v>
      </c>
      <c r="E113" s="203" t="s">
        <v>439</v>
      </c>
      <c r="F113" s="204" t="s">
        <v>440</v>
      </c>
      <c r="G113" s="205" t="s">
        <v>181</v>
      </c>
      <c r="H113" s="206">
        <v>9</v>
      </c>
      <c r="I113" s="207"/>
      <c r="J113" s="208">
        <f>ROUND(I113*H113,2)</f>
        <v>0</v>
      </c>
      <c r="K113" s="204" t="s">
        <v>356</v>
      </c>
      <c r="L113" s="45"/>
      <c r="M113" s="209" t="s">
        <v>19</v>
      </c>
      <c r="N113" s="210" t="s">
        <v>39</v>
      </c>
      <c r="O113" s="85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3" t="s">
        <v>357</v>
      </c>
      <c r="AT113" s="213" t="s">
        <v>132</v>
      </c>
      <c r="AU113" s="213" t="s">
        <v>73</v>
      </c>
      <c r="AY113" s="18" t="s">
        <v>129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73</v>
      </c>
      <c r="BK113" s="214">
        <f>ROUND(I113*H113,2)</f>
        <v>0</v>
      </c>
      <c r="BL113" s="18" t="s">
        <v>357</v>
      </c>
      <c r="BM113" s="213" t="s">
        <v>441</v>
      </c>
    </row>
    <row r="114" s="2" customFormat="1" ht="21.75" customHeight="1">
      <c r="A114" s="39"/>
      <c r="B114" s="40"/>
      <c r="C114" s="215" t="s">
        <v>259</v>
      </c>
      <c r="D114" s="215" t="s">
        <v>199</v>
      </c>
      <c r="E114" s="216" t="s">
        <v>442</v>
      </c>
      <c r="F114" s="217" t="s">
        <v>443</v>
      </c>
      <c r="G114" s="218" t="s">
        <v>181</v>
      </c>
      <c r="H114" s="219">
        <v>9</v>
      </c>
      <c r="I114" s="220"/>
      <c r="J114" s="221">
        <f>ROUND(I114*H114,2)</f>
        <v>0</v>
      </c>
      <c r="K114" s="217" t="s">
        <v>356</v>
      </c>
      <c r="L114" s="222"/>
      <c r="M114" s="223" t="s">
        <v>19</v>
      </c>
      <c r="N114" s="224" t="s">
        <v>39</v>
      </c>
      <c r="O114" s="85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3" t="s">
        <v>408</v>
      </c>
      <c r="AT114" s="213" t="s">
        <v>199</v>
      </c>
      <c r="AU114" s="213" t="s">
        <v>73</v>
      </c>
      <c r="AY114" s="18" t="s">
        <v>129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8" t="s">
        <v>73</v>
      </c>
      <c r="BK114" s="214">
        <f>ROUND(I114*H114,2)</f>
        <v>0</v>
      </c>
      <c r="BL114" s="18" t="s">
        <v>408</v>
      </c>
      <c r="BM114" s="213" t="s">
        <v>444</v>
      </c>
    </row>
    <row r="115" s="2" customFormat="1" ht="24.15" customHeight="1">
      <c r="A115" s="39"/>
      <c r="B115" s="40"/>
      <c r="C115" s="215" t="s">
        <v>263</v>
      </c>
      <c r="D115" s="215" t="s">
        <v>199</v>
      </c>
      <c r="E115" s="216" t="s">
        <v>445</v>
      </c>
      <c r="F115" s="217" t="s">
        <v>446</v>
      </c>
      <c r="G115" s="218" t="s">
        <v>181</v>
      </c>
      <c r="H115" s="219">
        <v>3</v>
      </c>
      <c r="I115" s="220"/>
      <c r="J115" s="221">
        <f>ROUND(I115*H115,2)</f>
        <v>0</v>
      </c>
      <c r="K115" s="217" t="s">
        <v>356</v>
      </c>
      <c r="L115" s="222"/>
      <c r="M115" s="223" t="s">
        <v>19</v>
      </c>
      <c r="N115" s="224" t="s">
        <v>39</v>
      </c>
      <c r="O115" s="85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408</v>
      </c>
      <c r="AT115" s="213" t="s">
        <v>199</v>
      </c>
      <c r="AU115" s="213" t="s">
        <v>73</v>
      </c>
      <c r="AY115" s="18" t="s">
        <v>129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73</v>
      </c>
      <c r="BK115" s="214">
        <f>ROUND(I115*H115,2)</f>
        <v>0</v>
      </c>
      <c r="BL115" s="18" t="s">
        <v>408</v>
      </c>
      <c r="BM115" s="213" t="s">
        <v>447</v>
      </c>
    </row>
    <row r="116" s="2" customFormat="1" ht="24.15" customHeight="1">
      <c r="A116" s="39"/>
      <c r="B116" s="40"/>
      <c r="C116" s="215" t="s">
        <v>267</v>
      </c>
      <c r="D116" s="215" t="s">
        <v>199</v>
      </c>
      <c r="E116" s="216" t="s">
        <v>448</v>
      </c>
      <c r="F116" s="217" t="s">
        <v>449</v>
      </c>
      <c r="G116" s="218" t="s">
        <v>181</v>
      </c>
      <c r="H116" s="219">
        <v>3</v>
      </c>
      <c r="I116" s="220"/>
      <c r="J116" s="221">
        <f>ROUND(I116*H116,2)</f>
        <v>0</v>
      </c>
      <c r="K116" s="217" t="s">
        <v>356</v>
      </c>
      <c r="L116" s="222"/>
      <c r="M116" s="223" t="s">
        <v>19</v>
      </c>
      <c r="N116" s="224" t="s">
        <v>39</v>
      </c>
      <c r="O116" s="85"/>
      <c r="P116" s="211">
        <f>O116*H116</f>
        <v>0</v>
      </c>
      <c r="Q116" s="211">
        <v>0</v>
      </c>
      <c r="R116" s="211">
        <f>Q116*H116</f>
        <v>0</v>
      </c>
      <c r="S116" s="211">
        <v>0</v>
      </c>
      <c r="T116" s="212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3" t="s">
        <v>408</v>
      </c>
      <c r="AT116" s="213" t="s">
        <v>199</v>
      </c>
      <c r="AU116" s="213" t="s">
        <v>73</v>
      </c>
      <c r="AY116" s="18" t="s">
        <v>129</v>
      </c>
      <c r="BE116" s="214">
        <f>IF(N116="základní",J116,0)</f>
        <v>0</v>
      </c>
      <c r="BF116" s="214">
        <f>IF(N116="snížená",J116,0)</f>
        <v>0</v>
      </c>
      <c r="BG116" s="214">
        <f>IF(N116="zákl. přenesená",J116,0)</f>
        <v>0</v>
      </c>
      <c r="BH116" s="214">
        <f>IF(N116="sníž. přenesená",J116,0)</f>
        <v>0</v>
      </c>
      <c r="BI116" s="214">
        <f>IF(N116="nulová",J116,0)</f>
        <v>0</v>
      </c>
      <c r="BJ116" s="18" t="s">
        <v>73</v>
      </c>
      <c r="BK116" s="214">
        <f>ROUND(I116*H116,2)</f>
        <v>0</v>
      </c>
      <c r="BL116" s="18" t="s">
        <v>408</v>
      </c>
      <c r="BM116" s="213" t="s">
        <v>450</v>
      </c>
    </row>
    <row r="117" s="2" customFormat="1" ht="24.15" customHeight="1">
      <c r="A117" s="39"/>
      <c r="B117" s="40"/>
      <c r="C117" s="215" t="s">
        <v>202</v>
      </c>
      <c r="D117" s="215" t="s">
        <v>199</v>
      </c>
      <c r="E117" s="216" t="s">
        <v>451</v>
      </c>
      <c r="F117" s="217" t="s">
        <v>452</v>
      </c>
      <c r="G117" s="218" t="s">
        <v>181</v>
      </c>
      <c r="H117" s="219">
        <v>3</v>
      </c>
      <c r="I117" s="220"/>
      <c r="J117" s="221">
        <f>ROUND(I117*H117,2)</f>
        <v>0</v>
      </c>
      <c r="K117" s="217" t="s">
        <v>356</v>
      </c>
      <c r="L117" s="222"/>
      <c r="M117" s="223" t="s">
        <v>19</v>
      </c>
      <c r="N117" s="224" t="s">
        <v>39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3" t="s">
        <v>408</v>
      </c>
      <c r="AT117" s="213" t="s">
        <v>199</v>
      </c>
      <c r="AU117" s="213" t="s">
        <v>73</v>
      </c>
      <c r="AY117" s="18" t="s">
        <v>129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8" t="s">
        <v>73</v>
      </c>
      <c r="BK117" s="214">
        <f>ROUND(I117*H117,2)</f>
        <v>0</v>
      </c>
      <c r="BL117" s="18" t="s">
        <v>408</v>
      </c>
      <c r="BM117" s="213" t="s">
        <v>453</v>
      </c>
    </row>
    <row r="118" s="2" customFormat="1" ht="16.5" customHeight="1">
      <c r="A118" s="39"/>
      <c r="B118" s="40"/>
      <c r="C118" s="215" t="s">
        <v>274</v>
      </c>
      <c r="D118" s="215" t="s">
        <v>199</v>
      </c>
      <c r="E118" s="216" t="s">
        <v>454</v>
      </c>
      <c r="F118" s="217" t="s">
        <v>455</v>
      </c>
      <c r="G118" s="218" t="s">
        <v>181</v>
      </c>
      <c r="H118" s="219">
        <v>9</v>
      </c>
      <c r="I118" s="220"/>
      <c r="J118" s="221">
        <f>ROUND(I118*H118,2)</f>
        <v>0</v>
      </c>
      <c r="K118" s="217" t="s">
        <v>356</v>
      </c>
      <c r="L118" s="222"/>
      <c r="M118" s="223" t="s">
        <v>19</v>
      </c>
      <c r="N118" s="224" t="s">
        <v>39</v>
      </c>
      <c r="O118" s="85"/>
      <c r="P118" s="211">
        <f>O118*H118</f>
        <v>0</v>
      </c>
      <c r="Q118" s="211">
        <v>0</v>
      </c>
      <c r="R118" s="211">
        <f>Q118*H118</f>
        <v>0</v>
      </c>
      <c r="S118" s="211">
        <v>0</v>
      </c>
      <c r="T118" s="212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3" t="s">
        <v>408</v>
      </c>
      <c r="AT118" s="213" t="s">
        <v>199</v>
      </c>
      <c r="AU118" s="213" t="s">
        <v>73</v>
      </c>
      <c r="AY118" s="18" t="s">
        <v>129</v>
      </c>
      <c r="BE118" s="214">
        <f>IF(N118="základní",J118,0)</f>
        <v>0</v>
      </c>
      <c r="BF118" s="214">
        <f>IF(N118="snížená",J118,0)</f>
        <v>0</v>
      </c>
      <c r="BG118" s="214">
        <f>IF(N118="zákl. přenesená",J118,0)</f>
        <v>0</v>
      </c>
      <c r="BH118" s="214">
        <f>IF(N118="sníž. přenesená",J118,0)</f>
        <v>0</v>
      </c>
      <c r="BI118" s="214">
        <f>IF(N118="nulová",J118,0)</f>
        <v>0</v>
      </c>
      <c r="BJ118" s="18" t="s">
        <v>73</v>
      </c>
      <c r="BK118" s="214">
        <f>ROUND(I118*H118,2)</f>
        <v>0</v>
      </c>
      <c r="BL118" s="18" t="s">
        <v>408</v>
      </c>
      <c r="BM118" s="213" t="s">
        <v>456</v>
      </c>
    </row>
    <row r="119" s="2" customFormat="1" ht="16.5" customHeight="1">
      <c r="A119" s="39"/>
      <c r="B119" s="40"/>
      <c r="C119" s="215" t="s">
        <v>278</v>
      </c>
      <c r="D119" s="215" t="s">
        <v>199</v>
      </c>
      <c r="E119" s="216" t="s">
        <v>457</v>
      </c>
      <c r="F119" s="217" t="s">
        <v>458</v>
      </c>
      <c r="G119" s="218" t="s">
        <v>181</v>
      </c>
      <c r="H119" s="219">
        <v>9</v>
      </c>
      <c r="I119" s="220"/>
      <c r="J119" s="221">
        <f>ROUND(I119*H119,2)</f>
        <v>0</v>
      </c>
      <c r="K119" s="217" t="s">
        <v>356</v>
      </c>
      <c r="L119" s="222"/>
      <c r="M119" s="223" t="s">
        <v>19</v>
      </c>
      <c r="N119" s="224" t="s">
        <v>39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408</v>
      </c>
      <c r="AT119" s="213" t="s">
        <v>199</v>
      </c>
      <c r="AU119" s="213" t="s">
        <v>73</v>
      </c>
      <c r="AY119" s="18" t="s">
        <v>129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73</v>
      </c>
      <c r="BK119" s="214">
        <f>ROUND(I119*H119,2)</f>
        <v>0</v>
      </c>
      <c r="BL119" s="18" t="s">
        <v>408</v>
      </c>
      <c r="BM119" s="213" t="s">
        <v>459</v>
      </c>
    </row>
    <row r="120" s="2" customFormat="1" ht="24.15" customHeight="1">
      <c r="A120" s="39"/>
      <c r="B120" s="40"/>
      <c r="C120" s="202" t="s">
        <v>282</v>
      </c>
      <c r="D120" s="202" t="s">
        <v>132</v>
      </c>
      <c r="E120" s="203" t="s">
        <v>460</v>
      </c>
      <c r="F120" s="204" t="s">
        <v>461</v>
      </c>
      <c r="G120" s="205" t="s">
        <v>181</v>
      </c>
      <c r="H120" s="206">
        <v>2</v>
      </c>
      <c r="I120" s="207"/>
      <c r="J120" s="208">
        <f>ROUND(I120*H120,2)</f>
        <v>0</v>
      </c>
      <c r="K120" s="204" t="s">
        <v>356</v>
      </c>
      <c r="L120" s="45"/>
      <c r="M120" s="209" t="s">
        <v>19</v>
      </c>
      <c r="N120" s="210" t="s">
        <v>39</v>
      </c>
      <c r="O120" s="85"/>
      <c r="P120" s="211">
        <f>O120*H120</f>
        <v>0</v>
      </c>
      <c r="Q120" s="211">
        <v>0</v>
      </c>
      <c r="R120" s="211">
        <f>Q120*H120</f>
        <v>0</v>
      </c>
      <c r="S120" s="211">
        <v>0</v>
      </c>
      <c r="T120" s="212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3" t="s">
        <v>462</v>
      </c>
      <c r="AT120" s="213" t="s">
        <v>132</v>
      </c>
      <c r="AU120" s="213" t="s">
        <v>73</v>
      </c>
      <c r="AY120" s="18" t="s">
        <v>129</v>
      </c>
      <c r="BE120" s="214">
        <f>IF(N120="základní",J120,0)</f>
        <v>0</v>
      </c>
      <c r="BF120" s="214">
        <f>IF(N120="snížená",J120,0)</f>
        <v>0</v>
      </c>
      <c r="BG120" s="214">
        <f>IF(N120="zákl. přenesená",J120,0)</f>
        <v>0</v>
      </c>
      <c r="BH120" s="214">
        <f>IF(N120="sníž. přenesená",J120,0)</f>
        <v>0</v>
      </c>
      <c r="BI120" s="214">
        <f>IF(N120="nulová",J120,0)</f>
        <v>0</v>
      </c>
      <c r="BJ120" s="18" t="s">
        <v>73</v>
      </c>
      <c r="BK120" s="214">
        <f>ROUND(I120*H120,2)</f>
        <v>0</v>
      </c>
      <c r="BL120" s="18" t="s">
        <v>462</v>
      </c>
      <c r="BM120" s="213" t="s">
        <v>463</v>
      </c>
    </row>
    <row r="121" s="2" customFormat="1" ht="21.75" customHeight="1">
      <c r="A121" s="39"/>
      <c r="B121" s="40"/>
      <c r="C121" s="215" t="s">
        <v>288</v>
      </c>
      <c r="D121" s="215" t="s">
        <v>199</v>
      </c>
      <c r="E121" s="216" t="s">
        <v>464</v>
      </c>
      <c r="F121" s="217" t="s">
        <v>465</v>
      </c>
      <c r="G121" s="218" t="s">
        <v>181</v>
      </c>
      <c r="H121" s="219">
        <v>2</v>
      </c>
      <c r="I121" s="220"/>
      <c r="J121" s="221">
        <f>ROUND(I121*H121,2)</f>
        <v>0</v>
      </c>
      <c r="K121" s="217" t="s">
        <v>356</v>
      </c>
      <c r="L121" s="222"/>
      <c r="M121" s="223" t="s">
        <v>19</v>
      </c>
      <c r="N121" s="224" t="s">
        <v>39</v>
      </c>
      <c r="O121" s="85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3" t="s">
        <v>408</v>
      </c>
      <c r="AT121" s="213" t="s">
        <v>199</v>
      </c>
      <c r="AU121" s="213" t="s">
        <v>73</v>
      </c>
      <c r="AY121" s="18" t="s">
        <v>129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8" t="s">
        <v>73</v>
      </c>
      <c r="BK121" s="214">
        <f>ROUND(I121*H121,2)</f>
        <v>0</v>
      </c>
      <c r="BL121" s="18" t="s">
        <v>408</v>
      </c>
      <c r="BM121" s="213" t="s">
        <v>466</v>
      </c>
    </row>
    <row r="122" s="2" customFormat="1" ht="24.15" customHeight="1">
      <c r="A122" s="39"/>
      <c r="B122" s="40"/>
      <c r="C122" s="215" t="s">
        <v>292</v>
      </c>
      <c r="D122" s="215" t="s">
        <v>199</v>
      </c>
      <c r="E122" s="216" t="s">
        <v>467</v>
      </c>
      <c r="F122" s="217" t="s">
        <v>468</v>
      </c>
      <c r="G122" s="218" t="s">
        <v>181</v>
      </c>
      <c r="H122" s="219">
        <v>2</v>
      </c>
      <c r="I122" s="220"/>
      <c r="J122" s="221">
        <f>ROUND(I122*H122,2)</f>
        <v>0</v>
      </c>
      <c r="K122" s="217" t="s">
        <v>356</v>
      </c>
      <c r="L122" s="222"/>
      <c r="M122" s="223" t="s">
        <v>19</v>
      </c>
      <c r="N122" s="224" t="s">
        <v>39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3" t="s">
        <v>408</v>
      </c>
      <c r="AT122" s="213" t="s">
        <v>199</v>
      </c>
      <c r="AU122" s="213" t="s">
        <v>73</v>
      </c>
      <c r="AY122" s="18" t="s">
        <v>129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8" t="s">
        <v>73</v>
      </c>
      <c r="BK122" s="214">
        <f>ROUND(I122*H122,2)</f>
        <v>0</v>
      </c>
      <c r="BL122" s="18" t="s">
        <v>408</v>
      </c>
      <c r="BM122" s="213" t="s">
        <v>469</v>
      </c>
    </row>
    <row r="123" s="2" customFormat="1" ht="24.15" customHeight="1">
      <c r="A123" s="39"/>
      <c r="B123" s="40"/>
      <c r="C123" s="215" t="s">
        <v>296</v>
      </c>
      <c r="D123" s="215" t="s">
        <v>199</v>
      </c>
      <c r="E123" s="216" t="s">
        <v>470</v>
      </c>
      <c r="F123" s="217" t="s">
        <v>471</v>
      </c>
      <c r="G123" s="218" t="s">
        <v>181</v>
      </c>
      <c r="H123" s="219">
        <v>2</v>
      </c>
      <c r="I123" s="220"/>
      <c r="J123" s="221">
        <f>ROUND(I123*H123,2)</f>
        <v>0</v>
      </c>
      <c r="K123" s="217" t="s">
        <v>356</v>
      </c>
      <c r="L123" s="222"/>
      <c r="M123" s="223" t="s">
        <v>19</v>
      </c>
      <c r="N123" s="224" t="s">
        <v>39</v>
      </c>
      <c r="O123" s="85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3" t="s">
        <v>408</v>
      </c>
      <c r="AT123" s="213" t="s">
        <v>199</v>
      </c>
      <c r="AU123" s="213" t="s">
        <v>73</v>
      </c>
      <c r="AY123" s="18" t="s">
        <v>129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73</v>
      </c>
      <c r="BK123" s="214">
        <f>ROUND(I123*H123,2)</f>
        <v>0</v>
      </c>
      <c r="BL123" s="18" t="s">
        <v>408</v>
      </c>
      <c r="BM123" s="213" t="s">
        <v>472</v>
      </c>
    </row>
    <row r="124" s="2" customFormat="1" ht="24.15" customHeight="1">
      <c r="A124" s="39"/>
      <c r="B124" s="40"/>
      <c r="C124" s="215" t="s">
        <v>300</v>
      </c>
      <c r="D124" s="215" t="s">
        <v>199</v>
      </c>
      <c r="E124" s="216" t="s">
        <v>473</v>
      </c>
      <c r="F124" s="217" t="s">
        <v>474</v>
      </c>
      <c r="G124" s="218" t="s">
        <v>181</v>
      </c>
      <c r="H124" s="219">
        <v>2</v>
      </c>
      <c r="I124" s="220"/>
      <c r="J124" s="221">
        <f>ROUND(I124*H124,2)</f>
        <v>0</v>
      </c>
      <c r="K124" s="217" t="s">
        <v>356</v>
      </c>
      <c r="L124" s="222"/>
      <c r="M124" s="223" t="s">
        <v>19</v>
      </c>
      <c r="N124" s="224" t="s">
        <v>39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3" t="s">
        <v>408</v>
      </c>
      <c r="AT124" s="213" t="s">
        <v>199</v>
      </c>
      <c r="AU124" s="213" t="s">
        <v>73</v>
      </c>
      <c r="AY124" s="18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8" t="s">
        <v>73</v>
      </c>
      <c r="BK124" s="214">
        <f>ROUND(I124*H124,2)</f>
        <v>0</v>
      </c>
      <c r="BL124" s="18" t="s">
        <v>408</v>
      </c>
      <c r="BM124" s="213" t="s">
        <v>475</v>
      </c>
    </row>
    <row r="125" s="2" customFormat="1" ht="16.5" customHeight="1">
      <c r="A125" s="39"/>
      <c r="B125" s="40"/>
      <c r="C125" s="202" t="s">
        <v>307</v>
      </c>
      <c r="D125" s="202" t="s">
        <v>132</v>
      </c>
      <c r="E125" s="203" t="s">
        <v>476</v>
      </c>
      <c r="F125" s="204" t="s">
        <v>477</v>
      </c>
      <c r="G125" s="205" t="s">
        <v>181</v>
      </c>
      <c r="H125" s="206">
        <v>2</v>
      </c>
      <c r="I125" s="207"/>
      <c r="J125" s="208">
        <f>ROUND(I125*H125,2)</f>
        <v>0</v>
      </c>
      <c r="K125" s="204" t="s">
        <v>356</v>
      </c>
      <c r="L125" s="45"/>
      <c r="M125" s="209" t="s">
        <v>19</v>
      </c>
      <c r="N125" s="210" t="s">
        <v>39</v>
      </c>
      <c r="O125" s="85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3" t="s">
        <v>357</v>
      </c>
      <c r="AT125" s="213" t="s">
        <v>132</v>
      </c>
      <c r="AU125" s="213" t="s">
        <v>73</v>
      </c>
      <c r="AY125" s="18" t="s">
        <v>129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8" t="s">
        <v>73</v>
      </c>
      <c r="BK125" s="214">
        <f>ROUND(I125*H125,2)</f>
        <v>0</v>
      </c>
      <c r="BL125" s="18" t="s">
        <v>357</v>
      </c>
      <c r="BM125" s="213" t="s">
        <v>478</v>
      </c>
    </row>
    <row r="126" s="2" customFormat="1" ht="16.5" customHeight="1">
      <c r="A126" s="39"/>
      <c r="B126" s="40"/>
      <c r="C126" s="202" t="s">
        <v>311</v>
      </c>
      <c r="D126" s="202" t="s">
        <v>132</v>
      </c>
      <c r="E126" s="203" t="s">
        <v>479</v>
      </c>
      <c r="F126" s="204" t="s">
        <v>480</v>
      </c>
      <c r="G126" s="205" t="s">
        <v>481</v>
      </c>
      <c r="H126" s="206">
        <v>5</v>
      </c>
      <c r="I126" s="207"/>
      <c r="J126" s="208">
        <f>ROUND(I126*H126,2)</f>
        <v>0</v>
      </c>
      <c r="K126" s="204" t="s">
        <v>356</v>
      </c>
      <c r="L126" s="45"/>
      <c r="M126" s="209" t="s">
        <v>19</v>
      </c>
      <c r="N126" s="210" t="s">
        <v>39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3" t="s">
        <v>357</v>
      </c>
      <c r="AT126" s="213" t="s">
        <v>132</v>
      </c>
      <c r="AU126" s="213" t="s">
        <v>73</v>
      </c>
      <c r="AY126" s="18" t="s">
        <v>129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8" t="s">
        <v>73</v>
      </c>
      <c r="BK126" s="214">
        <f>ROUND(I126*H126,2)</f>
        <v>0</v>
      </c>
      <c r="BL126" s="18" t="s">
        <v>357</v>
      </c>
      <c r="BM126" s="213" t="s">
        <v>482</v>
      </c>
    </row>
    <row r="127" s="2" customFormat="1" ht="24.15" customHeight="1">
      <c r="A127" s="39"/>
      <c r="B127" s="40"/>
      <c r="C127" s="215" t="s">
        <v>315</v>
      </c>
      <c r="D127" s="215" t="s">
        <v>199</v>
      </c>
      <c r="E127" s="216" t="s">
        <v>483</v>
      </c>
      <c r="F127" s="217" t="s">
        <v>484</v>
      </c>
      <c r="G127" s="218" t="s">
        <v>181</v>
      </c>
      <c r="H127" s="219">
        <v>3</v>
      </c>
      <c r="I127" s="220"/>
      <c r="J127" s="221">
        <f>ROUND(I127*H127,2)</f>
        <v>0</v>
      </c>
      <c r="K127" s="217" t="s">
        <v>356</v>
      </c>
      <c r="L127" s="222"/>
      <c r="M127" s="223" t="s">
        <v>19</v>
      </c>
      <c r="N127" s="224" t="s">
        <v>39</v>
      </c>
      <c r="O127" s="85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3" t="s">
        <v>408</v>
      </c>
      <c r="AT127" s="213" t="s">
        <v>199</v>
      </c>
      <c r="AU127" s="213" t="s">
        <v>73</v>
      </c>
      <c r="AY127" s="18" t="s">
        <v>129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8" t="s">
        <v>73</v>
      </c>
      <c r="BK127" s="214">
        <f>ROUND(I127*H127,2)</f>
        <v>0</v>
      </c>
      <c r="BL127" s="18" t="s">
        <v>408</v>
      </c>
      <c r="BM127" s="213" t="s">
        <v>485</v>
      </c>
    </row>
    <row r="128" s="2" customFormat="1" ht="24.15" customHeight="1">
      <c r="A128" s="39"/>
      <c r="B128" s="40"/>
      <c r="C128" s="215" t="s">
        <v>323</v>
      </c>
      <c r="D128" s="215" t="s">
        <v>199</v>
      </c>
      <c r="E128" s="216" t="s">
        <v>486</v>
      </c>
      <c r="F128" s="217" t="s">
        <v>487</v>
      </c>
      <c r="G128" s="218" t="s">
        <v>181</v>
      </c>
      <c r="H128" s="219">
        <v>2</v>
      </c>
      <c r="I128" s="220"/>
      <c r="J128" s="221">
        <f>ROUND(I128*H128,2)</f>
        <v>0</v>
      </c>
      <c r="K128" s="217" t="s">
        <v>356</v>
      </c>
      <c r="L128" s="222"/>
      <c r="M128" s="223" t="s">
        <v>19</v>
      </c>
      <c r="N128" s="224" t="s">
        <v>39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3" t="s">
        <v>408</v>
      </c>
      <c r="AT128" s="213" t="s">
        <v>199</v>
      </c>
      <c r="AU128" s="213" t="s">
        <v>73</v>
      </c>
      <c r="AY128" s="18" t="s">
        <v>129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8" t="s">
        <v>73</v>
      </c>
      <c r="BK128" s="214">
        <f>ROUND(I128*H128,2)</f>
        <v>0</v>
      </c>
      <c r="BL128" s="18" t="s">
        <v>408</v>
      </c>
      <c r="BM128" s="213" t="s">
        <v>488</v>
      </c>
    </row>
    <row r="129" s="2" customFormat="1" ht="21.75" customHeight="1">
      <c r="A129" s="39"/>
      <c r="B129" s="40"/>
      <c r="C129" s="202" t="s">
        <v>330</v>
      </c>
      <c r="D129" s="202" t="s">
        <v>132</v>
      </c>
      <c r="E129" s="203" t="s">
        <v>489</v>
      </c>
      <c r="F129" s="204" t="s">
        <v>490</v>
      </c>
      <c r="G129" s="205" t="s">
        <v>481</v>
      </c>
      <c r="H129" s="206">
        <v>9</v>
      </c>
      <c r="I129" s="207"/>
      <c r="J129" s="208">
        <f>ROUND(I129*H129,2)</f>
        <v>0</v>
      </c>
      <c r="K129" s="204" t="s">
        <v>356</v>
      </c>
      <c r="L129" s="45"/>
      <c r="M129" s="209" t="s">
        <v>19</v>
      </c>
      <c r="N129" s="210" t="s">
        <v>39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3" t="s">
        <v>462</v>
      </c>
      <c r="AT129" s="213" t="s">
        <v>132</v>
      </c>
      <c r="AU129" s="213" t="s">
        <v>73</v>
      </c>
      <c r="AY129" s="18" t="s">
        <v>129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8" t="s">
        <v>73</v>
      </c>
      <c r="BK129" s="214">
        <f>ROUND(I129*H129,2)</f>
        <v>0</v>
      </c>
      <c r="BL129" s="18" t="s">
        <v>462</v>
      </c>
      <c r="BM129" s="213" t="s">
        <v>491</v>
      </c>
    </row>
    <row r="130" s="2" customFormat="1" ht="24.15" customHeight="1">
      <c r="A130" s="39"/>
      <c r="B130" s="40"/>
      <c r="C130" s="215" t="s">
        <v>335</v>
      </c>
      <c r="D130" s="215" t="s">
        <v>199</v>
      </c>
      <c r="E130" s="216" t="s">
        <v>492</v>
      </c>
      <c r="F130" s="217" t="s">
        <v>493</v>
      </c>
      <c r="G130" s="218" t="s">
        <v>181</v>
      </c>
      <c r="H130" s="219">
        <v>5</v>
      </c>
      <c r="I130" s="220"/>
      <c r="J130" s="221">
        <f>ROUND(I130*H130,2)</f>
        <v>0</v>
      </c>
      <c r="K130" s="217" t="s">
        <v>356</v>
      </c>
      <c r="L130" s="222"/>
      <c r="M130" s="223" t="s">
        <v>19</v>
      </c>
      <c r="N130" s="224" t="s">
        <v>39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3" t="s">
        <v>408</v>
      </c>
      <c r="AT130" s="213" t="s">
        <v>199</v>
      </c>
      <c r="AU130" s="213" t="s">
        <v>73</v>
      </c>
      <c r="AY130" s="18" t="s">
        <v>129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8" t="s">
        <v>73</v>
      </c>
      <c r="BK130" s="214">
        <f>ROUND(I130*H130,2)</f>
        <v>0</v>
      </c>
      <c r="BL130" s="18" t="s">
        <v>408</v>
      </c>
      <c r="BM130" s="213" t="s">
        <v>494</v>
      </c>
    </row>
    <row r="131" s="2" customFormat="1" ht="24.15" customHeight="1">
      <c r="A131" s="39"/>
      <c r="B131" s="40"/>
      <c r="C131" s="215" t="s">
        <v>340</v>
      </c>
      <c r="D131" s="215" t="s">
        <v>199</v>
      </c>
      <c r="E131" s="216" t="s">
        <v>495</v>
      </c>
      <c r="F131" s="217" t="s">
        <v>496</v>
      </c>
      <c r="G131" s="218" t="s">
        <v>181</v>
      </c>
      <c r="H131" s="219">
        <v>2</v>
      </c>
      <c r="I131" s="220"/>
      <c r="J131" s="221">
        <f>ROUND(I131*H131,2)</f>
        <v>0</v>
      </c>
      <c r="K131" s="217" t="s">
        <v>356</v>
      </c>
      <c r="L131" s="222"/>
      <c r="M131" s="223" t="s">
        <v>19</v>
      </c>
      <c r="N131" s="224" t="s">
        <v>39</v>
      </c>
      <c r="O131" s="8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3" t="s">
        <v>408</v>
      </c>
      <c r="AT131" s="213" t="s">
        <v>199</v>
      </c>
      <c r="AU131" s="213" t="s">
        <v>73</v>
      </c>
      <c r="AY131" s="18" t="s">
        <v>129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8" t="s">
        <v>73</v>
      </c>
      <c r="BK131" s="214">
        <f>ROUND(I131*H131,2)</f>
        <v>0</v>
      </c>
      <c r="BL131" s="18" t="s">
        <v>408</v>
      </c>
      <c r="BM131" s="213" t="s">
        <v>497</v>
      </c>
    </row>
    <row r="132" s="2" customFormat="1" ht="24.15" customHeight="1">
      <c r="A132" s="39"/>
      <c r="B132" s="40"/>
      <c r="C132" s="215" t="s">
        <v>346</v>
      </c>
      <c r="D132" s="215" t="s">
        <v>199</v>
      </c>
      <c r="E132" s="216" t="s">
        <v>498</v>
      </c>
      <c r="F132" s="217" t="s">
        <v>499</v>
      </c>
      <c r="G132" s="218" t="s">
        <v>181</v>
      </c>
      <c r="H132" s="219">
        <v>2</v>
      </c>
      <c r="I132" s="220"/>
      <c r="J132" s="221">
        <f>ROUND(I132*H132,2)</f>
        <v>0</v>
      </c>
      <c r="K132" s="217" t="s">
        <v>356</v>
      </c>
      <c r="L132" s="222"/>
      <c r="M132" s="223" t="s">
        <v>19</v>
      </c>
      <c r="N132" s="224" t="s">
        <v>39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3" t="s">
        <v>408</v>
      </c>
      <c r="AT132" s="213" t="s">
        <v>199</v>
      </c>
      <c r="AU132" s="213" t="s">
        <v>73</v>
      </c>
      <c r="AY132" s="18" t="s">
        <v>129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8" t="s">
        <v>73</v>
      </c>
      <c r="BK132" s="214">
        <f>ROUND(I132*H132,2)</f>
        <v>0</v>
      </c>
      <c r="BL132" s="18" t="s">
        <v>408</v>
      </c>
      <c r="BM132" s="213" t="s">
        <v>500</v>
      </c>
    </row>
    <row r="133" s="2" customFormat="1" ht="24.15" customHeight="1">
      <c r="A133" s="39"/>
      <c r="B133" s="40"/>
      <c r="C133" s="202" t="s">
        <v>501</v>
      </c>
      <c r="D133" s="202" t="s">
        <v>132</v>
      </c>
      <c r="E133" s="203" t="s">
        <v>502</v>
      </c>
      <c r="F133" s="204" t="s">
        <v>503</v>
      </c>
      <c r="G133" s="205" t="s">
        <v>181</v>
      </c>
      <c r="H133" s="206">
        <v>3</v>
      </c>
      <c r="I133" s="207"/>
      <c r="J133" s="208">
        <f>ROUND(I133*H133,2)</f>
        <v>0</v>
      </c>
      <c r="K133" s="204" t="s">
        <v>356</v>
      </c>
      <c r="L133" s="45"/>
      <c r="M133" s="209" t="s">
        <v>19</v>
      </c>
      <c r="N133" s="210" t="s">
        <v>39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3" t="s">
        <v>357</v>
      </c>
      <c r="AT133" s="213" t="s">
        <v>132</v>
      </c>
      <c r="AU133" s="213" t="s">
        <v>73</v>
      </c>
      <c r="AY133" s="18" t="s">
        <v>129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73</v>
      </c>
      <c r="BK133" s="214">
        <f>ROUND(I133*H133,2)</f>
        <v>0</v>
      </c>
      <c r="BL133" s="18" t="s">
        <v>357</v>
      </c>
      <c r="BM133" s="213" t="s">
        <v>504</v>
      </c>
    </row>
    <row r="134" s="2" customFormat="1" ht="37.8" customHeight="1">
      <c r="A134" s="39"/>
      <c r="B134" s="40"/>
      <c r="C134" s="215" t="s">
        <v>505</v>
      </c>
      <c r="D134" s="215" t="s">
        <v>199</v>
      </c>
      <c r="E134" s="216" t="s">
        <v>506</v>
      </c>
      <c r="F134" s="217" t="s">
        <v>507</v>
      </c>
      <c r="G134" s="218" t="s">
        <v>181</v>
      </c>
      <c r="H134" s="219">
        <v>3</v>
      </c>
      <c r="I134" s="220"/>
      <c r="J134" s="221">
        <f>ROUND(I134*H134,2)</f>
        <v>0</v>
      </c>
      <c r="K134" s="217" t="s">
        <v>356</v>
      </c>
      <c r="L134" s="222"/>
      <c r="M134" s="223" t="s">
        <v>19</v>
      </c>
      <c r="N134" s="224" t="s">
        <v>39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3" t="s">
        <v>408</v>
      </c>
      <c r="AT134" s="213" t="s">
        <v>199</v>
      </c>
      <c r="AU134" s="213" t="s">
        <v>73</v>
      </c>
      <c r="AY134" s="18" t="s">
        <v>129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8" t="s">
        <v>73</v>
      </c>
      <c r="BK134" s="214">
        <f>ROUND(I134*H134,2)</f>
        <v>0</v>
      </c>
      <c r="BL134" s="18" t="s">
        <v>408</v>
      </c>
      <c r="BM134" s="213" t="s">
        <v>508</v>
      </c>
    </row>
    <row r="135" s="2" customFormat="1" ht="24.15" customHeight="1">
      <c r="A135" s="39"/>
      <c r="B135" s="40"/>
      <c r="C135" s="202" t="s">
        <v>509</v>
      </c>
      <c r="D135" s="202" t="s">
        <v>132</v>
      </c>
      <c r="E135" s="203" t="s">
        <v>510</v>
      </c>
      <c r="F135" s="204" t="s">
        <v>511</v>
      </c>
      <c r="G135" s="205" t="s">
        <v>181</v>
      </c>
      <c r="H135" s="206">
        <v>5</v>
      </c>
      <c r="I135" s="207"/>
      <c r="J135" s="208">
        <f>ROUND(I135*H135,2)</f>
        <v>0</v>
      </c>
      <c r="K135" s="204" t="s">
        <v>356</v>
      </c>
      <c r="L135" s="45"/>
      <c r="M135" s="209" t="s">
        <v>19</v>
      </c>
      <c r="N135" s="210" t="s">
        <v>39</v>
      </c>
      <c r="O135" s="85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3" t="s">
        <v>357</v>
      </c>
      <c r="AT135" s="213" t="s">
        <v>132</v>
      </c>
      <c r="AU135" s="213" t="s">
        <v>73</v>
      </c>
      <c r="AY135" s="18" t="s">
        <v>129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8" t="s">
        <v>73</v>
      </c>
      <c r="BK135" s="214">
        <f>ROUND(I135*H135,2)</f>
        <v>0</v>
      </c>
      <c r="BL135" s="18" t="s">
        <v>357</v>
      </c>
      <c r="BM135" s="213" t="s">
        <v>512</v>
      </c>
    </row>
    <row r="136" s="2" customFormat="1" ht="37.8" customHeight="1">
      <c r="A136" s="39"/>
      <c r="B136" s="40"/>
      <c r="C136" s="215" t="s">
        <v>513</v>
      </c>
      <c r="D136" s="215" t="s">
        <v>199</v>
      </c>
      <c r="E136" s="216" t="s">
        <v>514</v>
      </c>
      <c r="F136" s="217" t="s">
        <v>515</v>
      </c>
      <c r="G136" s="218" t="s">
        <v>181</v>
      </c>
      <c r="H136" s="219">
        <v>5</v>
      </c>
      <c r="I136" s="220"/>
      <c r="J136" s="221">
        <f>ROUND(I136*H136,2)</f>
        <v>0</v>
      </c>
      <c r="K136" s="217" t="s">
        <v>356</v>
      </c>
      <c r="L136" s="222"/>
      <c r="M136" s="223" t="s">
        <v>19</v>
      </c>
      <c r="N136" s="224" t="s">
        <v>39</v>
      </c>
      <c r="O136" s="8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3" t="s">
        <v>408</v>
      </c>
      <c r="AT136" s="213" t="s">
        <v>199</v>
      </c>
      <c r="AU136" s="213" t="s">
        <v>73</v>
      </c>
      <c r="AY136" s="18" t="s">
        <v>129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8" t="s">
        <v>73</v>
      </c>
      <c r="BK136" s="214">
        <f>ROUND(I136*H136,2)</f>
        <v>0</v>
      </c>
      <c r="BL136" s="18" t="s">
        <v>408</v>
      </c>
      <c r="BM136" s="213" t="s">
        <v>516</v>
      </c>
    </row>
    <row r="137" s="2" customFormat="1" ht="16.5" customHeight="1">
      <c r="A137" s="39"/>
      <c r="B137" s="40"/>
      <c r="C137" s="202" t="s">
        <v>517</v>
      </c>
      <c r="D137" s="202" t="s">
        <v>132</v>
      </c>
      <c r="E137" s="203" t="s">
        <v>518</v>
      </c>
      <c r="F137" s="204" t="s">
        <v>519</v>
      </c>
      <c r="G137" s="205" t="s">
        <v>181</v>
      </c>
      <c r="H137" s="206">
        <v>18</v>
      </c>
      <c r="I137" s="207"/>
      <c r="J137" s="208">
        <f>ROUND(I137*H137,2)</f>
        <v>0</v>
      </c>
      <c r="K137" s="204" t="s">
        <v>356</v>
      </c>
      <c r="L137" s="45"/>
      <c r="M137" s="209" t="s">
        <v>19</v>
      </c>
      <c r="N137" s="210" t="s">
        <v>39</v>
      </c>
      <c r="O137" s="85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3" t="s">
        <v>462</v>
      </c>
      <c r="AT137" s="213" t="s">
        <v>132</v>
      </c>
      <c r="AU137" s="213" t="s">
        <v>73</v>
      </c>
      <c r="AY137" s="18" t="s">
        <v>129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8" t="s">
        <v>73</v>
      </c>
      <c r="BK137" s="214">
        <f>ROUND(I137*H137,2)</f>
        <v>0</v>
      </c>
      <c r="BL137" s="18" t="s">
        <v>462</v>
      </c>
      <c r="BM137" s="213" t="s">
        <v>520</v>
      </c>
    </row>
    <row r="138" s="2" customFormat="1" ht="24.15" customHeight="1">
      <c r="A138" s="39"/>
      <c r="B138" s="40"/>
      <c r="C138" s="215" t="s">
        <v>521</v>
      </c>
      <c r="D138" s="215" t="s">
        <v>199</v>
      </c>
      <c r="E138" s="216" t="s">
        <v>522</v>
      </c>
      <c r="F138" s="217" t="s">
        <v>523</v>
      </c>
      <c r="G138" s="218" t="s">
        <v>181</v>
      </c>
      <c r="H138" s="219">
        <v>15</v>
      </c>
      <c r="I138" s="220"/>
      <c r="J138" s="221">
        <f>ROUND(I138*H138,2)</f>
        <v>0</v>
      </c>
      <c r="K138" s="217" t="s">
        <v>356</v>
      </c>
      <c r="L138" s="222"/>
      <c r="M138" s="223" t="s">
        <v>19</v>
      </c>
      <c r="N138" s="224" t="s">
        <v>39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3" t="s">
        <v>408</v>
      </c>
      <c r="AT138" s="213" t="s">
        <v>199</v>
      </c>
      <c r="AU138" s="213" t="s">
        <v>73</v>
      </c>
      <c r="AY138" s="18" t="s">
        <v>129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8" t="s">
        <v>73</v>
      </c>
      <c r="BK138" s="214">
        <f>ROUND(I138*H138,2)</f>
        <v>0</v>
      </c>
      <c r="BL138" s="18" t="s">
        <v>408</v>
      </c>
      <c r="BM138" s="213" t="s">
        <v>524</v>
      </c>
    </row>
    <row r="139" s="2" customFormat="1" ht="24.15" customHeight="1">
      <c r="A139" s="39"/>
      <c r="B139" s="40"/>
      <c r="C139" s="215" t="s">
        <v>525</v>
      </c>
      <c r="D139" s="215" t="s">
        <v>199</v>
      </c>
      <c r="E139" s="216" t="s">
        <v>526</v>
      </c>
      <c r="F139" s="217" t="s">
        <v>527</v>
      </c>
      <c r="G139" s="218" t="s">
        <v>181</v>
      </c>
      <c r="H139" s="219">
        <v>1</v>
      </c>
      <c r="I139" s="220"/>
      <c r="J139" s="221">
        <f>ROUND(I139*H139,2)</f>
        <v>0</v>
      </c>
      <c r="K139" s="217" t="s">
        <v>356</v>
      </c>
      <c r="L139" s="222"/>
      <c r="M139" s="223" t="s">
        <v>19</v>
      </c>
      <c r="N139" s="224" t="s">
        <v>39</v>
      </c>
      <c r="O139" s="8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3" t="s">
        <v>408</v>
      </c>
      <c r="AT139" s="213" t="s">
        <v>199</v>
      </c>
      <c r="AU139" s="213" t="s">
        <v>73</v>
      </c>
      <c r="AY139" s="18" t="s">
        <v>129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8" t="s">
        <v>73</v>
      </c>
      <c r="BK139" s="214">
        <f>ROUND(I139*H139,2)</f>
        <v>0</v>
      </c>
      <c r="BL139" s="18" t="s">
        <v>408</v>
      </c>
      <c r="BM139" s="213" t="s">
        <v>528</v>
      </c>
    </row>
    <row r="140" s="2" customFormat="1" ht="24.15" customHeight="1">
      <c r="A140" s="39"/>
      <c r="B140" s="40"/>
      <c r="C140" s="215" t="s">
        <v>529</v>
      </c>
      <c r="D140" s="215" t="s">
        <v>199</v>
      </c>
      <c r="E140" s="216" t="s">
        <v>530</v>
      </c>
      <c r="F140" s="217" t="s">
        <v>531</v>
      </c>
      <c r="G140" s="218" t="s">
        <v>181</v>
      </c>
      <c r="H140" s="219">
        <v>2</v>
      </c>
      <c r="I140" s="220"/>
      <c r="J140" s="221">
        <f>ROUND(I140*H140,2)</f>
        <v>0</v>
      </c>
      <c r="K140" s="217" t="s">
        <v>356</v>
      </c>
      <c r="L140" s="222"/>
      <c r="M140" s="223" t="s">
        <v>19</v>
      </c>
      <c r="N140" s="224" t="s">
        <v>39</v>
      </c>
      <c r="O140" s="85"/>
      <c r="P140" s="211">
        <f>O140*H140</f>
        <v>0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3" t="s">
        <v>408</v>
      </c>
      <c r="AT140" s="213" t="s">
        <v>199</v>
      </c>
      <c r="AU140" s="213" t="s">
        <v>73</v>
      </c>
      <c r="AY140" s="18" t="s">
        <v>129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8" t="s">
        <v>73</v>
      </c>
      <c r="BK140" s="214">
        <f>ROUND(I140*H140,2)</f>
        <v>0</v>
      </c>
      <c r="BL140" s="18" t="s">
        <v>408</v>
      </c>
      <c r="BM140" s="213" t="s">
        <v>532</v>
      </c>
    </row>
    <row r="141" s="2" customFormat="1" ht="24.15" customHeight="1">
      <c r="A141" s="39"/>
      <c r="B141" s="40"/>
      <c r="C141" s="202" t="s">
        <v>533</v>
      </c>
      <c r="D141" s="202" t="s">
        <v>132</v>
      </c>
      <c r="E141" s="203" t="s">
        <v>534</v>
      </c>
      <c r="F141" s="204" t="s">
        <v>535</v>
      </c>
      <c r="G141" s="205" t="s">
        <v>181</v>
      </c>
      <c r="H141" s="206">
        <v>10</v>
      </c>
      <c r="I141" s="207"/>
      <c r="J141" s="208">
        <f>ROUND(I141*H141,2)</f>
        <v>0</v>
      </c>
      <c r="K141" s="204" t="s">
        <v>356</v>
      </c>
      <c r="L141" s="45"/>
      <c r="M141" s="209" t="s">
        <v>19</v>
      </c>
      <c r="N141" s="210" t="s">
        <v>39</v>
      </c>
      <c r="O141" s="85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3" t="s">
        <v>357</v>
      </c>
      <c r="AT141" s="213" t="s">
        <v>132</v>
      </c>
      <c r="AU141" s="213" t="s">
        <v>73</v>
      </c>
      <c r="AY141" s="18" t="s">
        <v>129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8" t="s">
        <v>73</v>
      </c>
      <c r="BK141" s="214">
        <f>ROUND(I141*H141,2)</f>
        <v>0</v>
      </c>
      <c r="BL141" s="18" t="s">
        <v>357</v>
      </c>
      <c r="BM141" s="213" t="s">
        <v>536</v>
      </c>
    </row>
    <row r="142" s="2" customFormat="1" ht="24.15" customHeight="1">
      <c r="A142" s="39"/>
      <c r="B142" s="40"/>
      <c r="C142" s="215" t="s">
        <v>537</v>
      </c>
      <c r="D142" s="215" t="s">
        <v>199</v>
      </c>
      <c r="E142" s="216" t="s">
        <v>538</v>
      </c>
      <c r="F142" s="217" t="s">
        <v>539</v>
      </c>
      <c r="G142" s="218" t="s">
        <v>181</v>
      </c>
      <c r="H142" s="219">
        <v>10</v>
      </c>
      <c r="I142" s="220"/>
      <c r="J142" s="221">
        <f>ROUND(I142*H142,2)</f>
        <v>0</v>
      </c>
      <c r="K142" s="217" t="s">
        <v>356</v>
      </c>
      <c r="L142" s="222"/>
      <c r="M142" s="223" t="s">
        <v>19</v>
      </c>
      <c r="N142" s="224" t="s">
        <v>39</v>
      </c>
      <c r="O142" s="85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3" t="s">
        <v>408</v>
      </c>
      <c r="AT142" s="213" t="s">
        <v>199</v>
      </c>
      <c r="AU142" s="213" t="s">
        <v>73</v>
      </c>
      <c r="AY142" s="18" t="s">
        <v>129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8" t="s">
        <v>73</v>
      </c>
      <c r="BK142" s="214">
        <f>ROUND(I142*H142,2)</f>
        <v>0</v>
      </c>
      <c r="BL142" s="18" t="s">
        <v>408</v>
      </c>
      <c r="BM142" s="213" t="s">
        <v>540</v>
      </c>
    </row>
    <row r="143" s="2" customFormat="1" ht="24.15" customHeight="1">
      <c r="A143" s="39"/>
      <c r="B143" s="40"/>
      <c r="C143" s="202" t="s">
        <v>541</v>
      </c>
      <c r="D143" s="202" t="s">
        <v>132</v>
      </c>
      <c r="E143" s="203" t="s">
        <v>542</v>
      </c>
      <c r="F143" s="204" t="s">
        <v>543</v>
      </c>
      <c r="G143" s="205" t="s">
        <v>181</v>
      </c>
      <c r="H143" s="206">
        <v>2</v>
      </c>
      <c r="I143" s="207"/>
      <c r="J143" s="208">
        <f>ROUND(I143*H143,2)</f>
        <v>0</v>
      </c>
      <c r="K143" s="204" t="s">
        <v>356</v>
      </c>
      <c r="L143" s="45"/>
      <c r="M143" s="209" t="s">
        <v>19</v>
      </c>
      <c r="N143" s="210" t="s">
        <v>39</v>
      </c>
      <c r="O143" s="8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3" t="s">
        <v>357</v>
      </c>
      <c r="AT143" s="213" t="s">
        <v>132</v>
      </c>
      <c r="AU143" s="213" t="s">
        <v>73</v>
      </c>
      <c r="AY143" s="18" t="s">
        <v>129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8" t="s">
        <v>73</v>
      </c>
      <c r="BK143" s="214">
        <f>ROUND(I143*H143,2)</f>
        <v>0</v>
      </c>
      <c r="BL143" s="18" t="s">
        <v>357</v>
      </c>
      <c r="BM143" s="213" t="s">
        <v>544</v>
      </c>
    </row>
    <row r="144" s="2" customFormat="1" ht="24.15" customHeight="1">
      <c r="A144" s="39"/>
      <c r="B144" s="40"/>
      <c r="C144" s="215" t="s">
        <v>545</v>
      </c>
      <c r="D144" s="215" t="s">
        <v>199</v>
      </c>
      <c r="E144" s="216" t="s">
        <v>546</v>
      </c>
      <c r="F144" s="217" t="s">
        <v>547</v>
      </c>
      <c r="G144" s="218" t="s">
        <v>181</v>
      </c>
      <c r="H144" s="219">
        <v>2</v>
      </c>
      <c r="I144" s="220"/>
      <c r="J144" s="221">
        <f>ROUND(I144*H144,2)</f>
        <v>0</v>
      </c>
      <c r="K144" s="217" t="s">
        <v>356</v>
      </c>
      <c r="L144" s="222"/>
      <c r="M144" s="223" t="s">
        <v>19</v>
      </c>
      <c r="N144" s="224" t="s">
        <v>39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3" t="s">
        <v>408</v>
      </c>
      <c r="AT144" s="213" t="s">
        <v>199</v>
      </c>
      <c r="AU144" s="213" t="s">
        <v>73</v>
      </c>
      <c r="AY144" s="18" t="s">
        <v>129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8" t="s">
        <v>73</v>
      </c>
      <c r="BK144" s="214">
        <f>ROUND(I144*H144,2)</f>
        <v>0</v>
      </c>
      <c r="BL144" s="18" t="s">
        <v>408</v>
      </c>
      <c r="BM144" s="213" t="s">
        <v>548</v>
      </c>
    </row>
    <row r="145" s="2" customFormat="1" ht="16.5" customHeight="1">
      <c r="A145" s="39"/>
      <c r="B145" s="40"/>
      <c r="C145" s="202" t="s">
        <v>549</v>
      </c>
      <c r="D145" s="202" t="s">
        <v>132</v>
      </c>
      <c r="E145" s="203" t="s">
        <v>550</v>
      </c>
      <c r="F145" s="204" t="s">
        <v>551</v>
      </c>
      <c r="G145" s="205" t="s">
        <v>181</v>
      </c>
      <c r="H145" s="206">
        <v>36</v>
      </c>
      <c r="I145" s="207"/>
      <c r="J145" s="208">
        <f>ROUND(I145*H145,2)</f>
        <v>0</v>
      </c>
      <c r="K145" s="204" t="s">
        <v>356</v>
      </c>
      <c r="L145" s="45"/>
      <c r="M145" s="209" t="s">
        <v>19</v>
      </c>
      <c r="N145" s="210" t="s">
        <v>39</v>
      </c>
      <c r="O145" s="85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3" t="s">
        <v>357</v>
      </c>
      <c r="AT145" s="213" t="s">
        <v>132</v>
      </c>
      <c r="AU145" s="213" t="s">
        <v>73</v>
      </c>
      <c r="AY145" s="18" t="s">
        <v>129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8" t="s">
        <v>73</v>
      </c>
      <c r="BK145" s="214">
        <f>ROUND(I145*H145,2)</f>
        <v>0</v>
      </c>
      <c r="BL145" s="18" t="s">
        <v>357</v>
      </c>
      <c r="BM145" s="213" t="s">
        <v>552</v>
      </c>
    </row>
    <row r="146" s="2" customFormat="1" ht="33" customHeight="1">
      <c r="A146" s="39"/>
      <c r="B146" s="40"/>
      <c r="C146" s="215" t="s">
        <v>553</v>
      </c>
      <c r="D146" s="215" t="s">
        <v>199</v>
      </c>
      <c r="E146" s="216" t="s">
        <v>554</v>
      </c>
      <c r="F146" s="217" t="s">
        <v>555</v>
      </c>
      <c r="G146" s="218" t="s">
        <v>181</v>
      </c>
      <c r="H146" s="219">
        <v>3</v>
      </c>
      <c r="I146" s="220"/>
      <c r="J146" s="221">
        <f>ROUND(I146*H146,2)</f>
        <v>0</v>
      </c>
      <c r="K146" s="217" t="s">
        <v>356</v>
      </c>
      <c r="L146" s="222"/>
      <c r="M146" s="223" t="s">
        <v>19</v>
      </c>
      <c r="N146" s="224" t="s">
        <v>39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3" t="s">
        <v>408</v>
      </c>
      <c r="AT146" s="213" t="s">
        <v>199</v>
      </c>
      <c r="AU146" s="213" t="s">
        <v>73</v>
      </c>
      <c r="AY146" s="18" t="s">
        <v>129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8" t="s">
        <v>73</v>
      </c>
      <c r="BK146" s="214">
        <f>ROUND(I146*H146,2)</f>
        <v>0</v>
      </c>
      <c r="BL146" s="18" t="s">
        <v>408</v>
      </c>
      <c r="BM146" s="213" t="s">
        <v>556</v>
      </c>
    </row>
    <row r="147" s="2" customFormat="1" ht="33" customHeight="1">
      <c r="A147" s="39"/>
      <c r="B147" s="40"/>
      <c r="C147" s="215" t="s">
        <v>557</v>
      </c>
      <c r="D147" s="215" t="s">
        <v>199</v>
      </c>
      <c r="E147" s="216" t="s">
        <v>558</v>
      </c>
      <c r="F147" s="217" t="s">
        <v>559</v>
      </c>
      <c r="G147" s="218" t="s">
        <v>181</v>
      </c>
      <c r="H147" s="219">
        <v>3</v>
      </c>
      <c r="I147" s="220"/>
      <c r="J147" s="221">
        <f>ROUND(I147*H147,2)</f>
        <v>0</v>
      </c>
      <c r="K147" s="217" t="s">
        <v>356</v>
      </c>
      <c r="L147" s="222"/>
      <c r="M147" s="223" t="s">
        <v>19</v>
      </c>
      <c r="N147" s="224" t="s">
        <v>39</v>
      </c>
      <c r="O147" s="85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3" t="s">
        <v>408</v>
      </c>
      <c r="AT147" s="213" t="s">
        <v>199</v>
      </c>
      <c r="AU147" s="213" t="s">
        <v>73</v>
      </c>
      <c r="AY147" s="18" t="s">
        <v>129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8" t="s">
        <v>73</v>
      </c>
      <c r="BK147" s="214">
        <f>ROUND(I147*H147,2)</f>
        <v>0</v>
      </c>
      <c r="BL147" s="18" t="s">
        <v>408</v>
      </c>
      <c r="BM147" s="213" t="s">
        <v>560</v>
      </c>
    </row>
    <row r="148" s="2" customFormat="1" ht="33" customHeight="1">
      <c r="A148" s="39"/>
      <c r="B148" s="40"/>
      <c r="C148" s="215" t="s">
        <v>561</v>
      </c>
      <c r="D148" s="215" t="s">
        <v>199</v>
      </c>
      <c r="E148" s="216" t="s">
        <v>562</v>
      </c>
      <c r="F148" s="217" t="s">
        <v>563</v>
      </c>
      <c r="G148" s="218" t="s">
        <v>181</v>
      </c>
      <c r="H148" s="219">
        <v>12</v>
      </c>
      <c r="I148" s="220"/>
      <c r="J148" s="221">
        <f>ROUND(I148*H148,2)</f>
        <v>0</v>
      </c>
      <c r="K148" s="217" t="s">
        <v>356</v>
      </c>
      <c r="L148" s="222"/>
      <c r="M148" s="223" t="s">
        <v>19</v>
      </c>
      <c r="N148" s="224" t="s">
        <v>39</v>
      </c>
      <c r="O148" s="85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408</v>
      </c>
      <c r="AT148" s="213" t="s">
        <v>199</v>
      </c>
      <c r="AU148" s="213" t="s">
        <v>73</v>
      </c>
      <c r="AY148" s="18" t="s">
        <v>129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73</v>
      </c>
      <c r="BK148" s="214">
        <f>ROUND(I148*H148,2)</f>
        <v>0</v>
      </c>
      <c r="BL148" s="18" t="s">
        <v>408</v>
      </c>
      <c r="BM148" s="213" t="s">
        <v>564</v>
      </c>
    </row>
    <row r="149" s="2" customFormat="1" ht="33" customHeight="1">
      <c r="A149" s="39"/>
      <c r="B149" s="40"/>
      <c r="C149" s="215" t="s">
        <v>462</v>
      </c>
      <c r="D149" s="215" t="s">
        <v>199</v>
      </c>
      <c r="E149" s="216" t="s">
        <v>565</v>
      </c>
      <c r="F149" s="217" t="s">
        <v>566</v>
      </c>
      <c r="G149" s="218" t="s">
        <v>181</v>
      </c>
      <c r="H149" s="219">
        <v>3</v>
      </c>
      <c r="I149" s="220"/>
      <c r="J149" s="221">
        <f>ROUND(I149*H149,2)</f>
        <v>0</v>
      </c>
      <c r="K149" s="217" t="s">
        <v>356</v>
      </c>
      <c r="L149" s="222"/>
      <c r="M149" s="223" t="s">
        <v>19</v>
      </c>
      <c r="N149" s="224" t="s">
        <v>39</v>
      </c>
      <c r="O149" s="8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3" t="s">
        <v>408</v>
      </c>
      <c r="AT149" s="213" t="s">
        <v>199</v>
      </c>
      <c r="AU149" s="213" t="s">
        <v>73</v>
      </c>
      <c r="AY149" s="18" t="s">
        <v>129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8" t="s">
        <v>73</v>
      </c>
      <c r="BK149" s="214">
        <f>ROUND(I149*H149,2)</f>
        <v>0</v>
      </c>
      <c r="BL149" s="18" t="s">
        <v>408</v>
      </c>
      <c r="BM149" s="213" t="s">
        <v>567</v>
      </c>
    </row>
    <row r="150" s="2" customFormat="1" ht="33" customHeight="1">
      <c r="A150" s="39"/>
      <c r="B150" s="40"/>
      <c r="C150" s="215" t="s">
        <v>568</v>
      </c>
      <c r="D150" s="215" t="s">
        <v>199</v>
      </c>
      <c r="E150" s="216" t="s">
        <v>569</v>
      </c>
      <c r="F150" s="217" t="s">
        <v>570</v>
      </c>
      <c r="G150" s="218" t="s">
        <v>181</v>
      </c>
      <c r="H150" s="219">
        <v>3</v>
      </c>
      <c r="I150" s="220"/>
      <c r="J150" s="221">
        <f>ROUND(I150*H150,2)</f>
        <v>0</v>
      </c>
      <c r="K150" s="217" t="s">
        <v>356</v>
      </c>
      <c r="L150" s="222"/>
      <c r="M150" s="223" t="s">
        <v>19</v>
      </c>
      <c r="N150" s="224" t="s">
        <v>39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3" t="s">
        <v>408</v>
      </c>
      <c r="AT150" s="213" t="s">
        <v>199</v>
      </c>
      <c r="AU150" s="213" t="s">
        <v>73</v>
      </c>
      <c r="AY150" s="18" t="s">
        <v>129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8" t="s">
        <v>73</v>
      </c>
      <c r="BK150" s="214">
        <f>ROUND(I150*H150,2)</f>
        <v>0</v>
      </c>
      <c r="BL150" s="18" t="s">
        <v>408</v>
      </c>
      <c r="BM150" s="213" t="s">
        <v>571</v>
      </c>
    </row>
    <row r="151" s="2" customFormat="1" ht="33" customHeight="1">
      <c r="A151" s="39"/>
      <c r="B151" s="40"/>
      <c r="C151" s="215" t="s">
        <v>572</v>
      </c>
      <c r="D151" s="215" t="s">
        <v>199</v>
      </c>
      <c r="E151" s="216" t="s">
        <v>573</v>
      </c>
      <c r="F151" s="217" t="s">
        <v>574</v>
      </c>
      <c r="G151" s="218" t="s">
        <v>181</v>
      </c>
      <c r="H151" s="219">
        <v>6</v>
      </c>
      <c r="I151" s="220"/>
      <c r="J151" s="221">
        <f>ROUND(I151*H151,2)</f>
        <v>0</v>
      </c>
      <c r="K151" s="217" t="s">
        <v>356</v>
      </c>
      <c r="L151" s="222"/>
      <c r="M151" s="223" t="s">
        <v>19</v>
      </c>
      <c r="N151" s="224" t="s">
        <v>39</v>
      </c>
      <c r="O151" s="85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3" t="s">
        <v>408</v>
      </c>
      <c r="AT151" s="213" t="s">
        <v>199</v>
      </c>
      <c r="AU151" s="213" t="s">
        <v>73</v>
      </c>
      <c r="AY151" s="18" t="s">
        <v>129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8" t="s">
        <v>73</v>
      </c>
      <c r="BK151" s="214">
        <f>ROUND(I151*H151,2)</f>
        <v>0</v>
      </c>
      <c r="BL151" s="18" t="s">
        <v>408</v>
      </c>
      <c r="BM151" s="213" t="s">
        <v>575</v>
      </c>
    </row>
    <row r="152" s="2" customFormat="1" ht="33" customHeight="1">
      <c r="A152" s="39"/>
      <c r="B152" s="40"/>
      <c r="C152" s="215" t="s">
        <v>576</v>
      </c>
      <c r="D152" s="215" t="s">
        <v>199</v>
      </c>
      <c r="E152" s="216" t="s">
        <v>577</v>
      </c>
      <c r="F152" s="217" t="s">
        <v>578</v>
      </c>
      <c r="G152" s="218" t="s">
        <v>181</v>
      </c>
      <c r="H152" s="219">
        <v>3</v>
      </c>
      <c r="I152" s="220"/>
      <c r="J152" s="221">
        <f>ROUND(I152*H152,2)</f>
        <v>0</v>
      </c>
      <c r="K152" s="217" t="s">
        <v>356</v>
      </c>
      <c r="L152" s="222"/>
      <c r="M152" s="223" t="s">
        <v>19</v>
      </c>
      <c r="N152" s="224" t="s">
        <v>39</v>
      </c>
      <c r="O152" s="85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3" t="s">
        <v>408</v>
      </c>
      <c r="AT152" s="213" t="s">
        <v>199</v>
      </c>
      <c r="AU152" s="213" t="s">
        <v>73</v>
      </c>
      <c r="AY152" s="18" t="s">
        <v>129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8" t="s">
        <v>73</v>
      </c>
      <c r="BK152" s="214">
        <f>ROUND(I152*H152,2)</f>
        <v>0</v>
      </c>
      <c r="BL152" s="18" t="s">
        <v>408</v>
      </c>
      <c r="BM152" s="213" t="s">
        <v>579</v>
      </c>
    </row>
    <row r="153" s="2" customFormat="1" ht="24.15" customHeight="1">
      <c r="A153" s="39"/>
      <c r="B153" s="40"/>
      <c r="C153" s="215" t="s">
        <v>580</v>
      </c>
      <c r="D153" s="215" t="s">
        <v>199</v>
      </c>
      <c r="E153" s="216" t="s">
        <v>581</v>
      </c>
      <c r="F153" s="217" t="s">
        <v>582</v>
      </c>
      <c r="G153" s="218" t="s">
        <v>181</v>
      </c>
      <c r="H153" s="219">
        <v>3</v>
      </c>
      <c r="I153" s="220"/>
      <c r="J153" s="221">
        <f>ROUND(I153*H153,2)</f>
        <v>0</v>
      </c>
      <c r="K153" s="217" t="s">
        <v>356</v>
      </c>
      <c r="L153" s="222"/>
      <c r="M153" s="223" t="s">
        <v>19</v>
      </c>
      <c r="N153" s="224" t="s">
        <v>39</v>
      </c>
      <c r="O153" s="85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3" t="s">
        <v>408</v>
      </c>
      <c r="AT153" s="213" t="s">
        <v>199</v>
      </c>
      <c r="AU153" s="213" t="s">
        <v>73</v>
      </c>
      <c r="AY153" s="18" t="s">
        <v>129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8" t="s">
        <v>73</v>
      </c>
      <c r="BK153" s="214">
        <f>ROUND(I153*H153,2)</f>
        <v>0</v>
      </c>
      <c r="BL153" s="18" t="s">
        <v>408</v>
      </c>
      <c r="BM153" s="213" t="s">
        <v>583</v>
      </c>
    </row>
    <row r="154" s="2" customFormat="1" ht="21.75" customHeight="1">
      <c r="A154" s="39"/>
      <c r="B154" s="40"/>
      <c r="C154" s="202" t="s">
        <v>584</v>
      </c>
      <c r="D154" s="202" t="s">
        <v>132</v>
      </c>
      <c r="E154" s="203" t="s">
        <v>585</v>
      </c>
      <c r="F154" s="204" t="s">
        <v>586</v>
      </c>
      <c r="G154" s="205" t="s">
        <v>181</v>
      </c>
      <c r="H154" s="206">
        <v>1</v>
      </c>
      <c r="I154" s="207"/>
      <c r="J154" s="208">
        <f>ROUND(I154*H154,2)</f>
        <v>0</v>
      </c>
      <c r="K154" s="204" t="s">
        <v>356</v>
      </c>
      <c r="L154" s="45"/>
      <c r="M154" s="209" t="s">
        <v>19</v>
      </c>
      <c r="N154" s="210" t="s">
        <v>39</v>
      </c>
      <c r="O154" s="85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3" t="s">
        <v>462</v>
      </c>
      <c r="AT154" s="213" t="s">
        <v>132</v>
      </c>
      <c r="AU154" s="213" t="s">
        <v>73</v>
      </c>
      <c r="AY154" s="18" t="s">
        <v>129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8" t="s">
        <v>73</v>
      </c>
      <c r="BK154" s="214">
        <f>ROUND(I154*H154,2)</f>
        <v>0</v>
      </c>
      <c r="BL154" s="18" t="s">
        <v>462</v>
      </c>
      <c r="BM154" s="213" t="s">
        <v>587</v>
      </c>
    </row>
    <row r="155" s="2" customFormat="1" ht="24.15" customHeight="1">
      <c r="A155" s="39"/>
      <c r="B155" s="40"/>
      <c r="C155" s="215" t="s">
        <v>588</v>
      </c>
      <c r="D155" s="215" t="s">
        <v>199</v>
      </c>
      <c r="E155" s="216" t="s">
        <v>589</v>
      </c>
      <c r="F155" s="217" t="s">
        <v>590</v>
      </c>
      <c r="G155" s="218" t="s">
        <v>181</v>
      </c>
      <c r="H155" s="219">
        <v>1</v>
      </c>
      <c r="I155" s="220"/>
      <c r="J155" s="221">
        <f>ROUND(I155*H155,2)</f>
        <v>0</v>
      </c>
      <c r="K155" s="217" t="s">
        <v>356</v>
      </c>
      <c r="L155" s="222"/>
      <c r="M155" s="223" t="s">
        <v>19</v>
      </c>
      <c r="N155" s="224" t="s">
        <v>39</v>
      </c>
      <c r="O155" s="85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3" t="s">
        <v>408</v>
      </c>
      <c r="AT155" s="213" t="s">
        <v>199</v>
      </c>
      <c r="AU155" s="213" t="s">
        <v>73</v>
      </c>
      <c r="AY155" s="18" t="s">
        <v>129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8" t="s">
        <v>73</v>
      </c>
      <c r="BK155" s="214">
        <f>ROUND(I155*H155,2)</f>
        <v>0</v>
      </c>
      <c r="BL155" s="18" t="s">
        <v>408</v>
      </c>
      <c r="BM155" s="213" t="s">
        <v>591</v>
      </c>
    </row>
    <row r="156" s="2" customFormat="1">
      <c r="A156" s="39"/>
      <c r="B156" s="40"/>
      <c r="C156" s="41"/>
      <c r="D156" s="225" t="s">
        <v>204</v>
      </c>
      <c r="E156" s="41"/>
      <c r="F156" s="226" t="s">
        <v>592</v>
      </c>
      <c r="G156" s="41"/>
      <c r="H156" s="41"/>
      <c r="I156" s="227"/>
      <c r="J156" s="41"/>
      <c r="K156" s="41"/>
      <c r="L156" s="45"/>
      <c r="M156" s="228"/>
      <c r="N156" s="229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204</v>
      </c>
      <c r="AU156" s="18" t="s">
        <v>73</v>
      </c>
    </row>
    <row r="157" s="2" customFormat="1" ht="21.75" customHeight="1">
      <c r="A157" s="39"/>
      <c r="B157" s="40"/>
      <c r="C157" s="202" t="s">
        <v>593</v>
      </c>
      <c r="D157" s="202" t="s">
        <v>132</v>
      </c>
      <c r="E157" s="203" t="s">
        <v>594</v>
      </c>
      <c r="F157" s="204" t="s">
        <v>595</v>
      </c>
      <c r="G157" s="205" t="s">
        <v>181</v>
      </c>
      <c r="H157" s="206">
        <v>1</v>
      </c>
      <c r="I157" s="207"/>
      <c r="J157" s="208">
        <f>ROUND(I157*H157,2)</f>
        <v>0</v>
      </c>
      <c r="K157" s="204" t="s">
        <v>356</v>
      </c>
      <c r="L157" s="45"/>
      <c r="M157" s="209" t="s">
        <v>19</v>
      </c>
      <c r="N157" s="210" t="s">
        <v>39</v>
      </c>
      <c r="O157" s="85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3" t="s">
        <v>357</v>
      </c>
      <c r="AT157" s="213" t="s">
        <v>132</v>
      </c>
      <c r="AU157" s="213" t="s">
        <v>73</v>
      </c>
      <c r="AY157" s="18" t="s">
        <v>129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8" t="s">
        <v>73</v>
      </c>
      <c r="BK157" s="214">
        <f>ROUND(I157*H157,2)</f>
        <v>0</v>
      </c>
      <c r="BL157" s="18" t="s">
        <v>357</v>
      </c>
      <c r="BM157" s="213" t="s">
        <v>596</v>
      </c>
    </row>
    <row r="158" s="2" customFormat="1" ht="24.15" customHeight="1">
      <c r="A158" s="39"/>
      <c r="B158" s="40"/>
      <c r="C158" s="215" t="s">
        <v>597</v>
      </c>
      <c r="D158" s="215" t="s">
        <v>199</v>
      </c>
      <c r="E158" s="216" t="s">
        <v>598</v>
      </c>
      <c r="F158" s="217" t="s">
        <v>599</v>
      </c>
      <c r="G158" s="218" t="s">
        <v>181</v>
      </c>
      <c r="H158" s="219">
        <v>1</v>
      </c>
      <c r="I158" s="220"/>
      <c r="J158" s="221">
        <f>ROUND(I158*H158,2)</f>
        <v>0</v>
      </c>
      <c r="K158" s="217" t="s">
        <v>356</v>
      </c>
      <c r="L158" s="222"/>
      <c r="M158" s="223" t="s">
        <v>19</v>
      </c>
      <c r="N158" s="224" t="s">
        <v>39</v>
      </c>
      <c r="O158" s="85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3" t="s">
        <v>408</v>
      </c>
      <c r="AT158" s="213" t="s">
        <v>199</v>
      </c>
      <c r="AU158" s="213" t="s">
        <v>73</v>
      </c>
      <c r="AY158" s="18" t="s">
        <v>129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8" t="s">
        <v>73</v>
      </c>
      <c r="BK158" s="214">
        <f>ROUND(I158*H158,2)</f>
        <v>0</v>
      </c>
      <c r="BL158" s="18" t="s">
        <v>408</v>
      </c>
      <c r="BM158" s="213" t="s">
        <v>600</v>
      </c>
    </row>
    <row r="159" s="2" customFormat="1">
      <c r="A159" s="39"/>
      <c r="B159" s="40"/>
      <c r="C159" s="41"/>
      <c r="D159" s="225" t="s">
        <v>204</v>
      </c>
      <c r="E159" s="41"/>
      <c r="F159" s="226" t="s">
        <v>601</v>
      </c>
      <c r="G159" s="41"/>
      <c r="H159" s="41"/>
      <c r="I159" s="227"/>
      <c r="J159" s="41"/>
      <c r="K159" s="41"/>
      <c r="L159" s="45"/>
      <c r="M159" s="228"/>
      <c r="N159" s="229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204</v>
      </c>
      <c r="AU159" s="18" t="s">
        <v>73</v>
      </c>
    </row>
    <row r="160" s="2" customFormat="1" ht="16.5" customHeight="1">
      <c r="A160" s="39"/>
      <c r="B160" s="40"/>
      <c r="C160" s="202" t="s">
        <v>602</v>
      </c>
      <c r="D160" s="202" t="s">
        <v>132</v>
      </c>
      <c r="E160" s="203" t="s">
        <v>603</v>
      </c>
      <c r="F160" s="204" t="s">
        <v>604</v>
      </c>
      <c r="G160" s="205" t="s">
        <v>181</v>
      </c>
      <c r="H160" s="206">
        <v>2</v>
      </c>
      <c r="I160" s="207"/>
      <c r="J160" s="208">
        <f>ROUND(I160*H160,2)</f>
        <v>0</v>
      </c>
      <c r="K160" s="204" t="s">
        <v>356</v>
      </c>
      <c r="L160" s="45"/>
      <c r="M160" s="209" t="s">
        <v>19</v>
      </c>
      <c r="N160" s="210" t="s">
        <v>39</v>
      </c>
      <c r="O160" s="85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3" t="s">
        <v>357</v>
      </c>
      <c r="AT160" s="213" t="s">
        <v>132</v>
      </c>
      <c r="AU160" s="213" t="s">
        <v>73</v>
      </c>
      <c r="AY160" s="18" t="s">
        <v>129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8" t="s">
        <v>73</v>
      </c>
      <c r="BK160" s="214">
        <f>ROUND(I160*H160,2)</f>
        <v>0</v>
      </c>
      <c r="BL160" s="18" t="s">
        <v>357</v>
      </c>
      <c r="BM160" s="213" t="s">
        <v>605</v>
      </c>
    </row>
    <row r="161" s="2" customFormat="1" ht="16.5" customHeight="1">
      <c r="A161" s="39"/>
      <c r="B161" s="40"/>
      <c r="C161" s="215" t="s">
        <v>606</v>
      </c>
      <c r="D161" s="215" t="s">
        <v>199</v>
      </c>
      <c r="E161" s="216" t="s">
        <v>607</v>
      </c>
      <c r="F161" s="217" t="s">
        <v>608</v>
      </c>
      <c r="G161" s="218" t="s">
        <v>181</v>
      </c>
      <c r="H161" s="219">
        <v>1</v>
      </c>
      <c r="I161" s="220"/>
      <c r="J161" s="221">
        <f>ROUND(I161*H161,2)</f>
        <v>0</v>
      </c>
      <c r="K161" s="217" t="s">
        <v>356</v>
      </c>
      <c r="L161" s="222"/>
      <c r="M161" s="223" t="s">
        <v>19</v>
      </c>
      <c r="N161" s="224" t="s">
        <v>39</v>
      </c>
      <c r="O161" s="85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3" t="s">
        <v>408</v>
      </c>
      <c r="AT161" s="213" t="s">
        <v>199</v>
      </c>
      <c r="AU161" s="213" t="s">
        <v>73</v>
      </c>
      <c r="AY161" s="18" t="s">
        <v>129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8" t="s">
        <v>73</v>
      </c>
      <c r="BK161" s="214">
        <f>ROUND(I161*H161,2)</f>
        <v>0</v>
      </c>
      <c r="BL161" s="18" t="s">
        <v>408</v>
      </c>
      <c r="BM161" s="213" t="s">
        <v>609</v>
      </c>
    </row>
    <row r="162" s="2" customFormat="1">
      <c r="A162" s="39"/>
      <c r="B162" s="40"/>
      <c r="C162" s="41"/>
      <c r="D162" s="225" t="s">
        <v>204</v>
      </c>
      <c r="E162" s="41"/>
      <c r="F162" s="226" t="s">
        <v>610</v>
      </c>
      <c r="G162" s="41"/>
      <c r="H162" s="41"/>
      <c r="I162" s="227"/>
      <c r="J162" s="41"/>
      <c r="K162" s="41"/>
      <c r="L162" s="45"/>
      <c r="M162" s="228"/>
      <c r="N162" s="229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204</v>
      </c>
      <c r="AU162" s="18" t="s">
        <v>73</v>
      </c>
    </row>
    <row r="163" s="2" customFormat="1" ht="16.5" customHeight="1">
      <c r="A163" s="39"/>
      <c r="B163" s="40"/>
      <c r="C163" s="215" t="s">
        <v>611</v>
      </c>
      <c r="D163" s="215" t="s">
        <v>199</v>
      </c>
      <c r="E163" s="216" t="s">
        <v>612</v>
      </c>
      <c r="F163" s="217" t="s">
        <v>613</v>
      </c>
      <c r="G163" s="218" t="s">
        <v>181</v>
      </c>
      <c r="H163" s="219">
        <v>1</v>
      </c>
      <c r="I163" s="220"/>
      <c r="J163" s="221">
        <f>ROUND(I163*H163,2)</f>
        <v>0</v>
      </c>
      <c r="K163" s="217" t="s">
        <v>356</v>
      </c>
      <c r="L163" s="222"/>
      <c r="M163" s="223" t="s">
        <v>19</v>
      </c>
      <c r="N163" s="224" t="s">
        <v>39</v>
      </c>
      <c r="O163" s="85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3" t="s">
        <v>408</v>
      </c>
      <c r="AT163" s="213" t="s">
        <v>199</v>
      </c>
      <c r="AU163" s="213" t="s">
        <v>73</v>
      </c>
      <c r="AY163" s="18" t="s">
        <v>129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8" t="s">
        <v>73</v>
      </c>
      <c r="BK163" s="214">
        <f>ROUND(I163*H163,2)</f>
        <v>0</v>
      </c>
      <c r="BL163" s="18" t="s">
        <v>408</v>
      </c>
      <c r="BM163" s="213" t="s">
        <v>614</v>
      </c>
    </row>
    <row r="164" s="2" customFormat="1">
      <c r="A164" s="39"/>
      <c r="B164" s="40"/>
      <c r="C164" s="41"/>
      <c r="D164" s="225" t="s">
        <v>204</v>
      </c>
      <c r="E164" s="41"/>
      <c r="F164" s="226" t="s">
        <v>615</v>
      </c>
      <c r="G164" s="41"/>
      <c r="H164" s="41"/>
      <c r="I164" s="227"/>
      <c r="J164" s="41"/>
      <c r="K164" s="41"/>
      <c r="L164" s="45"/>
      <c r="M164" s="228"/>
      <c r="N164" s="229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204</v>
      </c>
      <c r="AU164" s="18" t="s">
        <v>73</v>
      </c>
    </row>
    <row r="165" s="2" customFormat="1" ht="16.5" customHeight="1">
      <c r="A165" s="39"/>
      <c r="B165" s="40"/>
      <c r="C165" s="202" t="s">
        <v>616</v>
      </c>
      <c r="D165" s="202" t="s">
        <v>132</v>
      </c>
      <c r="E165" s="203" t="s">
        <v>617</v>
      </c>
      <c r="F165" s="204" t="s">
        <v>618</v>
      </c>
      <c r="G165" s="205" t="s">
        <v>181</v>
      </c>
      <c r="H165" s="206">
        <v>2</v>
      </c>
      <c r="I165" s="207"/>
      <c r="J165" s="208">
        <f>ROUND(I165*H165,2)</f>
        <v>0</v>
      </c>
      <c r="K165" s="204" t="s">
        <v>356</v>
      </c>
      <c r="L165" s="45"/>
      <c r="M165" s="209" t="s">
        <v>19</v>
      </c>
      <c r="N165" s="210" t="s">
        <v>39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3" t="s">
        <v>462</v>
      </c>
      <c r="AT165" s="213" t="s">
        <v>132</v>
      </c>
      <c r="AU165" s="213" t="s">
        <v>73</v>
      </c>
      <c r="AY165" s="18" t="s">
        <v>129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8" t="s">
        <v>73</v>
      </c>
      <c r="BK165" s="214">
        <f>ROUND(I165*H165,2)</f>
        <v>0</v>
      </c>
      <c r="BL165" s="18" t="s">
        <v>462</v>
      </c>
      <c r="BM165" s="213" t="s">
        <v>619</v>
      </c>
    </row>
    <row r="166" s="2" customFormat="1" ht="16.5" customHeight="1">
      <c r="A166" s="39"/>
      <c r="B166" s="40"/>
      <c r="C166" s="215" t="s">
        <v>620</v>
      </c>
      <c r="D166" s="215" t="s">
        <v>199</v>
      </c>
      <c r="E166" s="216" t="s">
        <v>621</v>
      </c>
      <c r="F166" s="217" t="s">
        <v>622</v>
      </c>
      <c r="G166" s="218" t="s">
        <v>181</v>
      </c>
      <c r="H166" s="219">
        <v>2</v>
      </c>
      <c r="I166" s="220"/>
      <c r="J166" s="221">
        <f>ROUND(I166*H166,2)</f>
        <v>0</v>
      </c>
      <c r="K166" s="217" t="s">
        <v>356</v>
      </c>
      <c r="L166" s="222"/>
      <c r="M166" s="223" t="s">
        <v>19</v>
      </c>
      <c r="N166" s="224" t="s">
        <v>39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3" t="s">
        <v>408</v>
      </c>
      <c r="AT166" s="213" t="s">
        <v>199</v>
      </c>
      <c r="AU166" s="213" t="s">
        <v>73</v>
      </c>
      <c r="AY166" s="18" t="s">
        <v>129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8" t="s">
        <v>73</v>
      </c>
      <c r="BK166" s="214">
        <f>ROUND(I166*H166,2)</f>
        <v>0</v>
      </c>
      <c r="BL166" s="18" t="s">
        <v>408</v>
      </c>
      <c r="BM166" s="213" t="s">
        <v>623</v>
      </c>
    </row>
    <row r="167" s="2" customFormat="1" ht="21.75" customHeight="1">
      <c r="A167" s="39"/>
      <c r="B167" s="40"/>
      <c r="C167" s="202" t="s">
        <v>624</v>
      </c>
      <c r="D167" s="202" t="s">
        <v>132</v>
      </c>
      <c r="E167" s="203" t="s">
        <v>625</v>
      </c>
      <c r="F167" s="204" t="s">
        <v>626</v>
      </c>
      <c r="G167" s="205" t="s">
        <v>181</v>
      </c>
      <c r="H167" s="206">
        <v>1</v>
      </c>
      <c r="I167" s="207"/>
      <c r="J167" s="208">
        <f>ROUND(I167*H167,2)</f>
        <v>0</v>
      </c>
      <c r="K167" s="204" t="s">
        <v>356</v>
      </c>
      <c r="L167" s="45"/>
      <c r="M167" s="209" t="s">
        <v>19</v>
      </c>
      <c r="N167" s="210" t="s">
        <v>39</v>
      </c>
      <c r="O167" s="85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3" t="s">
        <v>357</v>
      </c>
      <c r="AT167" s="213" t="s">
        <v>132</v>
      </c>
      <c r="AU167" s="213" t="s">
        <v>73</v>
      </c>
      <c r="AY167" s="18" t="s">
        <v>129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8" t="s">
        <v>73</v>
      </c>
      <c r="BK167" s="214">
        <f>ROUND(I167*H167,2)</f>
        <v>0</v>
      </c>
      <c r="BL167" s="18" t="s">
        <v>357</v>
      </c>
      <c r="BM167" s="213" t="s">
        <v>627</v>
      </c>
    </row>
    <row r="168" s="2" customFormat="1" ht="21.75" customHeight="1">
      <c r="A168" s="39"/>
      <c r="B168" s="40"/>
      <c r="C168" s="215" t="s">
        <v>628</v>
      </c>
      <c r="D168" s="215" t="s">
        <v>199</v>
      </c>
      <c r="E168" s="216" t="s">
        <v>629</v>
      </c>
      <c r="F168" s="217" t="s">
        <v>630</v>
      </c>
      <c r="G168" s="218" t="s">
        <v>181</v>
      </c>
      <c r="H168" s="219">
        <v>1</v>
      </c>
      <c r="I168" s="220"/>
      <c r="J168" s="221">
        <f>ROUND(I168*H168,2)</f>
        <v>0</v>
      </c>
      <c r="K168" s="217" t="s">
        <v>356</v>
      </c>
      <c r="L168" s="222"/>
      <c r="M168" s="223" t="s">
        <v>19</v>
      </c>
      <c r="N168" s="224" t="s">
        <v>39</v>
      </c>
      <c r="O168" s="85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3" t="s">
        <v>408</v>
      </c>
      <c r="AT168" s="213" t="s">
        <v>199</v>
      </c>
      <c r="AU168" s="213" t="s">
        <v>73</v>
      </c>
      <c r="AY168" s="18" t="s">
        <v>129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8" t="s">
        <v>73</v>
      </c>
      <c r="BK168" s="214">
        <f>ROUND(I168*H168,2)</f>
        <v>0</v>
      </c>
      <c r="BL168" s="18" t="s">
        <v>408</v>
      </c>
      <c r="BM168" s="213" t="s">
        <v>631</v>
      </c>
    </row>
    <row r="169" s="2" customFormat="1" ht="16.5" customHeight="1">
      <c r="A169" s="39"/>
      <c r="B169" s="40"/>
      <c r="C169" s="202" t="s">
        <v>632</v>
      </c>
      <c r="D169" s="202" t="s">
        <v>132</v>
      </c>
      <c r="E169" s="203" t="s">
        <v>633</v>
      </c>
      <c r="F169" s="204" t="s">
        <v>634</v>
      </c>
      <c r="G169" s="205" t="s">
        <v>181</v>
      </c>
      <c r="H169" s="206">
        <v>1</v>
      </c>
      <c r="I169" s="207"/>
      <c r="J169" s="208">
        <f>ROUND(I169*H169,2)</f>
        <v>0</v>
      </c>
      <c r="K169" s="204" t="s">
        <v>356</v>
      </c>
      <c r="L169" s="45"/>
      <c r="M169" s="209" t="s">
        <v>19</v>
      </c>
      <c r="N169" s="210" t="s">
        <v>39</v>
      </c>
      <c r="O169" s="85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3" t="s">
        <v>357</v>
      </c>
      <c r="AT169" s="213" t="s">
        <v>132</v>
      </c>
      <c r="AU169" s="213" t="s">
        <v>73</v>
      </c>
      <c r="AY169" s="18" t="s">
        <v>129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8" t="s">
        <v>73</v>
      </c>
      <c r="BK169" s="214">
        <f>ROUND(I169*H169,2)</f>
        <v>0</v>
      </c>
      <c r="BL169" s="18" t="s">
        <v>357</v>
      </c>
      <c r="BM169" s="213" t="s">
        <v>635</v>
      </c>
    </row>
    <row r="170" s="2" customFormat="1" ht="16.5" customHeight="1">
      <c r="A170" s="39"/>
      <c r="B170" s="40"/>
      <c r="C170" s="215" t="s">
        <v>636</v>
      </c>
      <c r="D170" s="215" t="s">
        <v>199</v>
      </c>
      <c r="E170" s="216" t="s">
        <v>637</v>
      </c>
      <c r="F170" s="217" t="s">
        <v>638</v>
      </c>
      <c r="G170" s="218" t="s">
        <v>181</v>
      </c>
      <c r="H170" s="219">
        <v>1</v>
      </c>
      <c r="I170" s="220"/>
      <c r="J170" s="221">
        <f>ROUND(I170*H170,2)</f>
        <v>0</v>
      </c>
      <c r="K170" s="217" t="s">
        <v>356</v>
      </c>
      <c r="L170" s="222"/>
      <c r="M170" s="223" t="s">
        <v>19</v>
      </c>
      <c r="N170" s="224" t="s">
        <v>39</v>
      </c>
      <c r="O170" s="85"/>
      <c r="P170" s="211">
        <f>O170*H170</f>
        <v>0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3" t="s">
        <v>408</v>
      </c>
      <c r="AT170" s="213" t="s">
        <v>199</v>
      </c>
      <c r="AU170" s="213" t="s">
        <v>73</v>
      </c>
      <c r="AY170" s="18" t="s">
        <v>129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8" t="s">
        <v>73</v>
      </c>
      <c r="BK170" s="214">
        <f>ROUND(I170*H170,2)</f>
        <v>0</v>
      </c>
      <c r="BL170" s="18" t="s">
        <v>408</v>
      </c>
      <c r="BM170" s="213" t="s">
        <v>639</v>
      </c>
    </row>
    <row r="171" s="2" customFormat="1" ht="16.5" customHeight="1">
      <c r="A171" s="39"/>
      <c r="B171" s="40"/>
      <c r="C171" s="202" t="s">
        <v>640</v>
      </c>
      <c r="D171" s="202" t="s">
        <v>132</v>
      </c>
      <c r="E171" s="203" t="s">
        <v>641</v>
      </c>
      <c r="F171" s="204" t="s">
        <v>642</v>
      </c>
      <c r="G171" s="205" t="s">
        <v>181</v>
      </c>
      <c r="H171" s="206">
        <v>1</v>
      </c>
      <c r="I171" s="207"/>
      <c r="J171" s="208">
        <f>ROUND(I171*H171,2)</f>
        <v>0</v>
      </c>
      <c r="K171" s="204" t="s">
        <v>356</v>
      </c>
      <c r="L171" s="45"/>
      <c r="M171" s="209" t="s">
        <v>19</v>
      </c>
      <c r="N171" s="210" t="s">
        <v>39</v>
      </c>
      <c r="O171" s="85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3" t="s">
        <v>462</v>
      </c>
      <c r="AT171" s="213" t="s">
        <v>132</v>
      </c>
      <c r="AU171" s="213" t="s">
        <v>73</v>
      </c>
      <c r="AY171" s="18" t="s">
        <v>129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8" t="s">
        <v>73</v>
      </c>
      <c r="BK171" s="214">
        <f>ROUND(I171*H171,2)</f>
        <v>0</v>
      </c>
      <c r="BL171" s="18" t="s">
        <v>462</v>
      </c>
      <c r="BM171" s="213" t="s">
        <v>643</v>
      </c>
    </row>
    <row r="172" s="2" customFormat="1" ht="24.15" customHeight="1">
      <c r="A172" s="39"/>
      <c r="B172" s="40"/>
      <c r="C172" s="215" t="s">
        <v>644</v>
      </c>
      <c r="D172" s="215" t="s">
        <v>199</v>
      </c>
      <c r="E172" s="216" t="s">
        <v>645</v>
      </c>
      <c r="F172" s="217" t="s">
        <v>646</v>
      </c>
      <c r="G172" s="218" t="s">
        <v>181</v>
      </c>
      <c r="H172" s="219">
        <v>1</v>
      </c>
      <c r="I172" s="220"/>
      <c r="J172" s="221">
        <f>ROUND(I172*H172,2)</f>
        <v>0</v>
      </c>
      <c r="K172" s="217" t="s">
        <v>356</v>
      </c>
      <c r="L172" s="222"/>
      <c r="M172" s="223" t="s">
        <v>19</v>
      </c>
      <c r="N172" s="224" t="s">
        <v>39</v>
      </c>
      <c r="O172" s="85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3" t="s">
        <v>408</v>
      </c>
      <c r="AT172" s="213" t="s">
        <v>199</v>
      </c>
      <c r="AU172" s="213" t="s">
        <v>73</v>
      </c>
      <c r="AY172" s="18" t="s">
        <v>129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8" t="s">
        <v>73</v>
      </c>
      <c r="BK172" s="214">
        <f>ROUND(I172*H172,2)</f>
        <v>0</v>
      </c>
      <c r="BL172" s="18" t="s">
        <v>408</v>
      </c>
      <c r="BM172" s="213" t="s">
        <v>647</v>
      </c>
    </row>
    <row r="173" s="2" customFormat="1" ht="16.5" customHeight="1">
      <c r="A173" s="39"/>
      <c r="B173" s="40"/>
      <c r="C173" s="202" t="s">
        <v>648</v>
      </c>
      <c r="D173" s="202" t="s">
        <v>132</v>
      </c>
      <c r="E173" s="203" t="s">
        <v>649</v>
      </c>
      <c r="F173" s="204" t="s">
        <v>650</v>
      </c>
      <c r="G173" s="205" t="s">
        <v>181</v>
      </c>
      <c r="H173" s="206">
        <v>18</v>
      </c>
      <c r="I173" s="207"/>
      <c r="J173" s="208">
        <f>ROUND(I173*H173,2)</f>
        <v>0</v>
      </c>
      <c r="K173" s="204" t="s">
        <v>356</v>
      </c>
      <c r="L173" s="45"/>
      <c r="M173" s="209" t="s">
        <v>19</v>
      </c>
      <c r="N173" s="210" t="s">
        <v>39</v>
      </c>
      <c r="O173" s="85"/>
      <c r="P173" s="211">
        <f>O173*H173</f>
        <v>0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3" t="s">
        <v>462</v>
      </c>
      <c r="AT173" s="213" t="s">
        <v>132</v>
      </c>
      <c r="AU173" s="213" t="s">
        <v>73</v>
      </c>
      <c r="AY173" s="18" t="s">
        <v>129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8" t="s">
        <v>73</v>
      </c>
      <c r="BK173" s="214">
        <f>ROUND(I173*H173,2)</f>
        <v>0</v>
      </c>
      <c r="BL173" s="18" t="s">
        <v>462</v>
      </c>
      <c r="BM173" s="213" t="s">
        <v>651</v>
      </c>
    </row>
    <row r="174" s="2" customFormat="1" ht="16.5" customHeight="1">
      <c r="A174" s="39"/>
      <c r="B174" s="40"/>
      <c r="C174" s="202" t="s">
        <v>652</v>
      </c>
      <c r="D174" s="202" t="s">
        <v>132</v>
      </c>
      <c r="E174" s="203" t="s">
        <v>653</v>
      </c>
      <c r="F174" s="204" t="s">
        <v>654</v>
      </c>
      <c r="G174" s="205" t="s">
        <v>181</v>
      </c>
      <c r="H174" s="206">
        <v>18</v>
      </c>
      <c r="I174" s="207"/>
      <c r="J174" s="208">
        <f>ROUND(I174*H174,2)</f>
        <v>0</v>
      </c>
      <c r="K174" s="204" t="s">
        <v>356</v>
      </c>
      <c r="L174" s="45"/>
      <c r="M174" s="209" t="s">
        <v>19</v>
      </c>
      <c r="N174" s="210" t="s">
        <v>39</v>
      </c>
      <c r="O174" s="85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3" t="s">
        <v>462</v>
      </c>
      <c r="AT174" s="213" t="s">
        <v>132</v>
      </c>
      <c r="AU174" s="213" t="s">
        <v>73</v>
      </c>
      <c r="AY174" s="18" t="s">
        <v>129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8" t="s">
        <v>73</v>
      </c>
      <c r="BK174" s="214">
        <f>ROUND(I174*H174,2)</f>
        <v>0</v>
      </c>
      <c r="BL174" s="18" t="s">
        <v>462</v>
      </c>
      <c r="BM174" s="213" t="s">
        <v>655</v>
      </c>
    </row>
    <row r="175" s="2" customFormat="1" ht="24.15" customHeight="1">
      <c r="A175" s="39"/>
      <c r="B175" s="40"/>
      <c r="C175" s="215" t="s">
        <v>656</v>
      </c>
      <c r="D175" s="215" t="s">
        <v>199</v>
      </c>
      <c r="E175" s="216" t="s">
        <v>657</v>
      </c>
      <c r="F175" s="217" t="s">
        <v>658</v>
      </c>
      <c r="G175" s="218" t="s">
        <v>181</v>
      </c>
      <c r="H175" s="219">
        <v>3</v>
      </c>
      <c r="I175" s="220"/>
      <c r="J175" s="221">
        <f>ROUND(I175*H175,2)</f>
        <v>0</v>
      </c>
      <c r="K175" s="217" t="s">
        <v>356</v>
      </c>
      <c r="L175" s="222"/>
      <c r="M175" s="223" t="s">
        <v>19</v>
      </c>
      <c r="N175" s="224" t="s">
        <v>39</v>
      </c>
      <c r="O175" s="85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3" t="s">
        <v>408</v>
      </c>
      <c r="AT175" s="213" t="s">
        <v>199</v>
      </c>
      <c r="AU175" s="213" t="s">
        <v>73</v>
      </c>
      <c r="AY175" s="18" t="s">
        <v>129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8" t="s">
        <v>73</v>
      </c>
      <c r="BK175" s="214">
        <f>ROUND(I175*H175,2)</f>
        <v>0</v>
      </c>
      <c r="BL175" s="18" t="s">
        <v>408</v>
      </c>
      <c r="BM175" s="213" t="s">
        <v>659</v>
      </c>
    </row>
    <row r="176" s="2" customFormat="1">
      <c r="A176" s="39"/>
      <c r="B176" s="40"/>
      <c r="C176" s="41"/>
      <c r="D176" s="225" t="s">
        <v>204</v>
      </c>
      <c r="E176" s="41"/>
      <c r="F176" s="226" t="s">
        <v>660</v>
      </c>
      <c r="G176" s="41"/>
      <c r="H176" s="41"/>
      <c r="I176" s="227"/>
      <c r="J176" s="41"/>
      <c r="K176" s="41"/>
      <c r="L176" s="45"/>
      <c r="M176" s="228"/>
      <c r="N176" s="229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204</v>
      </c>
      <c r="AU176" s="18" t="s">
        <v>73</v>
      </c>
    </row>
    <row r="177" s="2" customFormat="1" ht="24.15" customHeight="1">
      <c r="A177" s="39"/>
      <c r="B177" s="40"/>
      <c r="C177" s="215" t="s">
        <v>661</v>
      </c>
      <c r="D177" s="215" t="s">
        <v>199</v>
      </c>
      <c r="E177" s="216" t="s">
        <v>662</v>
      </c>
      <c r="F177" s="217" t="s">
        <v>663</v>
      </c>
      <c r="G177" s="218" t="s">
        <v>181</v>
      </c>
      <c r="H177" s="219">
        <v>6</v>
      </c>
      <c r="I177" s="220"/>
      <c r="J177" s="221">
        <f>ROUND(I177*H177,2)</f>
        <v>0</v>
      </c>
      <c r="K177" s="217" t="s">
        <v>356</v>
      </c>
      <c r="L177" s="222"/>
      <c r="M177" s="223" t="s">
        <v>19</v>
      </c>
      <c r="N177" s="224" t="s">
        <v>39</v>
      </c>
      <c r="O177" s="85"/>
      <c r="P177" s="211">
        <f>O177*H177</f>
        <v>0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3" t="s">
        <v>408</v>
      </c>
      <c r="AT177" s="213" t="s">
        <v>199</v>
      </c>
      <c r="AU177" s="213" t="s">
        <v>73</v>
      </c>
      <c r="AY177" s="18" t="s">
        <v>129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8" t="s">
        <v>73</v>
      </c>
      <c r="BK177" s="214">
        <f>ROUND(I177*H177,2)</f>
        <v>0</v>
      </c>
      <c r="BL177" s="18" t="s">
        <v>408</v>
      </c>
      <c r="BM177" s="213" t="s">
        <v>664</v>
      </c>
    </row>
    <row r="178" s="2" customFormat="1">
      <c r="A178" s="39"/>
      <c r="B178" s="40"/>
      <c r="C178" s="41"/>
      <c r="D178" s="225" t="s">
        <v>204</v>
      </c>
      <c r="E178" s="41"/>
      <c r="F178" s="226" t="s">
        <v>665</v>
      </c>
      <c r="G178" s="41"/>
      <c r="H178" s="41"/>
      <c r="I178" s="227"/>
      <c r="J178" s="41"/>
      <c r="K178" s="41"/>
      <c r="L178" s="45"/>
      <c r="M178" s="228"/>
      <c r="N178" s="229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204</v>
      </c>
      <c r="AU178" s="18" t="s">
        <v>73</v>
      </c>
    </row>
    <row r="179" s="2" customFormat="1" ht="24.15" customHeight="1">
      <c r="A179" s="39"/>
      <c r="B179" s="40"/>
      <c r="C179" s="215" t="s">
        <v>666</v>
      </c>
      <c r="D179" s="215" t="s">
        <v>199</v>
      </c>
      <c r="E179" s="216" t="s">
        <v>667</v>
      </c>
      <c r="F179" s="217" t="s">
        <v>668</v>
      </c>
      <c r="G179" s="218" t="s">
        <v>181</v>
      </c>
      <c r="H179" s="219">
        <v>9</v>
      </c>
      <c r="I179" s="220"/>
      <c r="J179" s="221">
        <f>ROUND(I179*H179,2)</f>
        <v>0</v>
      </c>
      <c r="K179" s="217" t="s">
        <v>356</v>
      </c>
      <c r="L179" s="222"/>
      <c r="M179" s="223" t="s">
        <v>19</v>
      </c>
      <c r="N179" s="224" t="s">
        <v>39</v>
      </c>
      <c r="O179" s="85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3" t="s">
        <v>408</v>
      </c>
      <c r="AT179" s="213" t="s">
        <v>199</v>
      </c>
      <c r="AU179" s="213" t="s">
        <v>73</v>
      </c>
      <c r="AY179" s="18" t="s">
        <v>129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8" t="s">
        <v>73</v>
      </c>
      <c r="BK179" s="214">
        <f>ROUND(I179*H179,2)</f>
        <v>0</v>
      </c>
      <c r="BL179" s="18" t="s">
        <v>408</v>
      </c>
      <c r="BM179" s="213" t="s">
        <v>669</v>
      </c>
    </row>
    <row r="180" s="2" customFormat="1">
      <c r="A180" s="39"/>
      <c r="B180" s="40"/>
      <c r="C180" s="41"/>
      <c r="D180" s="225" t="s">
        <v>204</v>
      </c>
      <c r="E180" s="41"/>
      <c r="F180" s="226" t="s">
        <v>670</v>
      </c>
      <c r="G180" s="41"/>
      <c r="H180" s="41"/>
      <c r="I180" s="227"/>
      <c r="J180" s="41"/>
      <c r="K180" s="41"/>
      <c r="L180" s="45"/>
      <c r="M180" s="228"/>
      <c r="N180" s="229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204</v>
      </c>
      <c r="AU180" s="18" t="s">
        <v>73</v>
      </c>
    </row>
    <row r="181" s="2" customFormat="1" ht="16.5" customHeight="1">
      <c r="A181" s="39"/>
      <c r="B181" s="40"/>
      <c r="C181" s="202" t="s">
        <v>671</v>
      </c>
      <c r="D181" s="202" t="s">
        <v>132</v>
      </c>
      <c r="E181" s="203" t="s">
        <v>672</v>
      </c>
      <c r="F181" s="204" t="s">
        <v>673</v>
      </c>
      <c r="G181" s="205" t="s">
        <v>181</v>
      </c>
      <c r="H181" s="206">
        <v>2</v>
      </c>
      <c r="I181" s="207"/>
      <c r="J181" s="208">
        <f>ROUND(I181*H181,2)</f>
        <v>0</v>
      </c>
      <c r="K181" s="204" t="s">
        <v>356</v>
      </c>
      <c r="L181" s="45"/>
      <c r="M181" s="209" t="s">
        <v>19</v>
      </c>
      <c r="N181" s="210" t="s">
        <v>39</v>
      </c>
      <c r="O181" s="85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3" t="s">
        <v>357</v>
      </c>
      <c r="AT181" s="213" t="s">
        <v>132</v>
      </c>
      <c r="AU181" s="213" t="s">
        <v>73</v>
      </c>
      <c r="AY181" s="18" t="s">
        <v>129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8" t="s">
        <v>73</v>
      </c>
      <c r="BK181" s="214">
        <f>ROUND(I181*H181,2)</f>
        <v>0</v>
      </c>
      <c r="BL181" s="18" t="s">
        <v>357</v>
      </c>
      <c r="BM181" s="213" t="s">
        <v>674</v>
      </c>
    </row>
    <row r="182" s="2" customFormat="1">
      <c r="A182" s="39"/>
      <c r="B182" s="40"/>
      <c r="C182" s="41"/>
      <c r="D182" s="225" t="s">
        <v>204</v>
      </c>
      <c r="E182" s="41"/>
      <c r="F182" s="226" t="s">
        <v>675</v>
      </c>
      <c r="G182" s="41"/>
      <c r="H182" s="41"/>
      <c r="I182" s="227"/>
      <c r="J182" s="41"/>
      <c r="K182" s="41"/>
      <c r="L182" s="45"/>
      <c r="M182" s="228"/>
      <c r="N182" s="229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204</v>
      </c>
      <c r="AU182" s="18" t="s">
        <v>73</v>
      </c>
    </row>
    <row r="183" s="2" customFormat="1" ht="21.75" customHeight="1">
      <c r="A183" s="39"/>
      <c r="B183" s="40"/>
      <c r="C183" s="215" t="s">
        <v>676</v>
      </c>
      <c r="D183" s="215" t="s">
        <v>199</v>
      </c>
      <c r="E183" s="216" t="s">
        <v>677</v>
      </c>
      <c r="F183" s="217" t="s">
        <v>678</v>
      </c>
      <c r="G183" s="218" t="s">
        <v>181</v>
      </c>
      <c r="H183" s="219">
        <v>2</v>
      </c>
      <c r="I183" s="220"/>
      <c r="J183" s="221">
        <f>ROUND(I183*H183,2)</f>
        <v>0</v>
      </c>
      <c r="K183" s="217" t="s">
        <v>356</v>
      </c>
      <c r="L183" s="222"/>
      <c r="M183" s="223" t="s">
        <v>19</v>
      </c>
      <c r="N183" s="224" t="s">
        <v>39</v>
      </c>
      <c r="O183" s="85"/>
      <c r="P183" s="211">
        <f>O183*H183</f>
        <v>0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3" t="s">
        <v>408</v>
      </c>
      <c r="AT183" s="213" t="s">
        <v>199</v>
      </c>
      <c r="AU183" s="213" t="s">
        <v>73</v>
      </c>
      <c r="AY183" s="18" t="s">
        <v>129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8" t="s">
        <v>73</v>
      </c>
      <c r="BK183" s="214">
        <f>ROUND(I183*H183,2)</f>
        <v>0</v>
      </c>
      <c r="BL183" s="18" t="s">
        <v>408</v>
      </c>
      <c r="BM183" s="213" t="s">
        <v>679</v>
      </c>
    </row>
    <row r="184" s="2" customFormat="1">
      <c r="A184" s="39"/>
      <c r="B184" s="40"/>
      <c r="C184" s="41"/>
      <c r="D184" s="225" t="s">
        <v>204</v>
      </c>
      <c r="E184" s="41"/>
      <c r="F184" s="226" t="s">
        <v>675</v>
      </c>
      <c r="G184" s="41"/>
      <c r="H184" s="41"/>
      <c r="I184" s="227"/>
      <c r="J184" s="41"/>
      <c r="K184" s="41"/>
      <c r="L184" s="45"/>
      <c r="M184" s="228"/>
      <c r="N184" s="229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204</v>
      </c>
      <c r="AU184" s="18" t="s">
        <v>73</v>
      </c>
    </row>
    <row r="185" s="2" customFormat="1" ht="21.75" customHeight="1">
      <c r="A185" s="39"/>
      <c r="B185" s="40"/>
      <c r="C185" s="202" t="s">
        <v>680</v>
      </c>
      <c r="D185" s="202" t="s">
        <v>132</v>
      </c>
      <c r="E185" s="203" t="s">
        <v>681</v>
      </c>
      <c r="F185" s="204" t="s">
        <v>682</v>
      </c>
      <c r="G185" s="205" t="s">
        <v>181</v>
      </c>
      <c r="H185" s="206">
        <v>15</v>
      </c>
      <c r="I185" s="207"/>
      <c r="J185" s="208">
        <f>ROUND(I185*H185,2)</f>
        <v>0</v>
      </c>
      <c r="K185" s="204" t="s">
        <v>356</v>
      </c>
      <c r="L185" s="45"/>
      <c r="M185" s="209" t="s">
        <v>19</v>
      </c>
      <c r="N185" s="210" t="s">
        <v>39</v>
      </c>
      <c r="O185" s="85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3" t="s">
        <v>357</v>
      </c>
      <c r="AT185" s="213" t="s">
        <v>132</v>
      </c>
      <c r="AU185" s="213" t="s">
        <v>73</v>
      </c>
      <c r="AY185" s="18" t="s">
        <v>129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8" t="s">
        <v>73</v>
      </c>
      <c r="BK185" s="214">
        <f>ROUND(I185*H185,2)</f>
        <v>0</v>
      </c>
      <c r="BL185" s="18" t="s">
        <v>357</v>
      </c>
      <c r="BM185" s="213" t="s">
        <v>683</v>
      </c>
    </row>
    <row r="186" s="2" customFormat="1" ht="21.75" customHeight="1">
      <c r="A186" s="39"/>
      <c r="B186" s="40"/>
      <c r="C186" s="215" t="s">
        <v>684</v>
      </c>
      <c r="D186" s="215" t="s">
        <v>199</v>
      </c>
      <c r="E186" s="216" t="s">
        <v>685</v>
      </c>
      <c r="F186" s="217" t="s">
        <v>686</v>
      </c>
      <c r="G186" s="218" t="s">
        <v>181</v>
      </c>
      <c r="H186" s="219">
        <v>15</v>
      </c>
      <c r="I186" s="220"/>
      <c r="J186" s="221">
        <f>ROUND(I186*H186,2)</f>
        <v>0</v>
      </c>
      <c r="K186" s="217" t="s">
        <v>356</v>
      </c>
      <c r="L186" s="222"/>
      <c r="M186" s="223" t="s">
        <v>19</v>
      </c>
      <c r="N186" s="224" t="s">
        <v>39</v>
      </c>
      <c r="O186" s="85"/>
      <c r="P186" s="211">
        <f>O186*H186</f>
        <v>0</v>
      </c>
      <c r="Q186" s="211">
        <v>0</v>
      </c>
      <c r="R186" s="211">
        <f>Q186*H186</f>
        <v>0</v>
      </c>
      <c r="S186" s="211">
        <v>0</v>
      </c>
      <c r="T186" s="21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3" t="s">
        <v>408</v>
      </c>
      <c r="AT186" s="213" t="s">
        <v>199</v>
      </c>
      <c r="AU186" s="213" t="s">
        <v>73</v>
      </c>
      <c r="AY186" s="18" t="s">
        <v>129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8" t="s">
        <v>73</v>
      </c>
      <c r="BK186" s="214">
        <f>ROUND(I186*H186,2)</f>
        <v>0</v>
      </c>
      <c r="BL186" s="18" t="s">
        <v>408</v>
      </c>
      <c r="BM186" s="213" t="s">
        <v>687</v>
      </c>
    </row>
    <row r="187" s="2" customFormat="1" ht="24.15" customHeight="1">
      <c r="A187" s="39"/>
      <c r="B187" s="40"/>
      <c r="C187" s="202" t="s">
        <v>688</v>
      </c>
      <c r="D187" s="202" t="s">
        <v>132</v>
      </c>
      <c r="E187" s="203" t="s">
        <v>689</v>
      </c>
      <c r="F187" s="204" t="s">
        <v>690</v>
      </c>
      <c r="G187" s="205" t="s">
        <v>154</v>
      </c>
      <c r="H187" s="206">
        <v>32</v>
      </c>
      <c r="I187" s="207"/>
      <c r="J187" s="208">
        <f>ROUND(I187*H187,2)</f>
        <v>0</v>
      </c>
      <c r="K187" s="204" t="s">
        <v>356</v>
      </c>
      <c r="L187" s="45"/>
      <c r="M187" s="209" t="s">
        <v>19</v>
      </c>
      <c r="N187" s="210" t="s">
        <v>39</v>
      </c>
      <c r="O187" s="85"/>
      <c r="P187" s="211">
        <f>O187*H187</f>
        <v>0</v>
      </c>
      <c r="Q187" s="211">
        <v>0</v>
      </c>
      <c r="R187" s="211">
        <f>Q187*H187</f>
        <v>0</v>
      </c>
      <c r="S187" s="211">
        <v>0</v>
      </c>
      <c r="T187" s="212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3" t="s">
        <v>462</v>
      </c>
      <c r="AT187" s="213" t="s">
        <v>132</v>
      </c>
      <c r="AU187" s="213" t="s">
        <v>73</v>
      </c>
      <c r="AY187" s="18" t="s">
        <v>129</v>
      </c>
      <c r="BE187" s="214">
        <f>IF(N187="základní",J187,0)</f>
        <v>0</v>
      </c>
      <c r="BF187" s="214">
        <f>IF(N187="snížená",J187,0)</f>
        <v>0</v>
      </c>
      <c r="BG187" s="214">
        <f>IF(N187="zákl. přenesená",J187,0)</f>
        <v>0</v>
      </c>
      <c r="BH187" s="214">
        <f>IF(N187="sníž. přenesená",J187,0)</f>
        <v>0</v>
      </c>
      <c r="BI187" s="214">
        <f>IF(N187="nulová",J187,0)</f>
        <v>0</v>
      </c>
      <c r="BJ187" s="18" t="s">
        <v>73</v>
      </c>
      <c r="BK187" s="214">
        <f>ROUND(I187*H187,2)</f>
        <v>0</v>
      </c>
      <c r="BL187" s="18" t="s">
        <v>462</v>
      </c>
      <c r="BM187" s="213" t="s">
        <v>691</v>
      </c>
    </row>
    <row r="188" s="2" customFormat="1">
      <c r="A188" s="39"/>
      <c r="B188" s="40"/>
      <c r="C188" s="41"/>
      <c r="D188" s="225" t="s">
        <v>204</v>
      </c>
      <c r="E188" s="41"/>
      <c r="F188" s="226" t="s">
        <v>692</v>
      </c>
      <c r="G188" s="41"/>
      <c r="H188" s="41"/>
      <c r="I188" s="227"/>
      <c r="J188" s="41"/>
      <c r="K188" s="41"/>
      <c r="L188" s="45"/>
      <c r="M188" s="228"/>
      <c r="N188" s="229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204</v>
      </c>
      <c r="AU188" s="18" t="s">
        <v>73</v>
      </c>
    </row>
    <row r="189" s="2" customFormat="1" ht="21.75" customHeight="1">
      <c r="A189" s="39"/>
      <c r="B189" s="40"/>
      <c r="C189" s="215" t="s">
        <v>693</v>
      </c>
      <c r="D189" s="215" t="s">
        <v>199</v>
      </c>
      <c r="E189" s="216" t="s">
        <v>694</v>
      </c>
      <c r="F189" s="217" t="s">
        <v>695</v>
      </c>
      <c r="G189" s="218" t="s">
        <v>154</v>
      </c>
      <c r="H189" s="219">
        <v>32</v>
      </c>
      <c r="I189" s="220"/>
      <c r="J189" s="221">
        <f>ROUND(I189*H189,2)</f>
        <v>0</v>
      </c>
      <c r="K189" s="217" t="s">
        <v>356</v>
      </c>
      <c r="L189" s="222"/>
      <c r="M189" s="223" t="s">
        <v>19</v>
      </c>
      <c r="N189" s="224" t="s">
        <v>39</v>
      </c>
      <c r="O189" s="85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3" t="s">
        <v>408</v>
      </c>
      <c r="AT189" s="213" t="s">
        <v>199</v>
      </c>
      <c r="AU189" s="213" t="s">
        <v>73</v>
      </c>
      <c r="AY189" s="18" t="s">
        <v>129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8" t="s">
        <v>73</v>
      </c>
      <c r="BK189" s="214">
        <f>ROUND(I189*H189,2)</f>
        <v>0</v>
      </c>
      <c r="BL189" s="18" t="s">
        <v>408</v>
      </c>
      <c r="BM189" s="213" t="s">
        <v>696</v>
      </c>
    </row>
    <row r="190" s="2" customFormat="1">
      <c r="A190" s="39"/>
      <c r="B190" s="40"/>
      <c r="C190" s="41"/>
      <c r="D190" s="225" t="s">
        <v>204</v>
      </c>
      <c r="E190" s="41"/>
      <c r="F190" s="226" t="s">
        <v>692</v>
      </c>
      <c r="G190" s="41"/>
      <c r="H190" s="41"/>
      <c r="I190" s="227"/>
      <c r="J190" s="41"/>
      <c r="K190" s="41"/>
      <c r="L190" s="45"/>
      <c r="M190" s="228"/>
      <c r="N190" s="229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204</v>
      </c>
      <c r="AU190" s="18" t="s">
        <v>73</v>
      </c>
    </row>
    <row r="191" s="2" customFormat="1" ht="16.5" customHeight="1">
      <c r="A191" s="39"/>
      <c r="B191" s="40"/>
      <c r="C191" s="215" t="s">
        <v>697</v>
      </c>
      <c r="D191" s="215" t="s">
        <v>199</v>
      </c>
      <c r="E191" s="216" t="s">
        <v>698</v>
      </c>
      <c r="F191" s="217" t="s">
        <v>699</v>
      </c>
      <c r="G191" s="218" t="s">
        <v>181</v>
      </c>
      <c r="H191" s="219">
        <v>32</v>
      </c>
      <c r="I191" s="220"/>
      <c r="J191" s="221">
        <f>ROUND(I191*H191,2)</f>
        <v>0</v>
      </c>
      <c r="K191" s="217" t="s">
        <v>356</v>
      </c>
      <c r="L191" s="222"/>
      <c r="M191" s="223" t="s">
        <v>19</v>
      </c>
      <c r="N191" s="224" t="s">
        <v>39</v>
      </c>
      <c r="O191" s="85"/>
      <c r="P191" s="211">
        <f>O191*H191</f>
        <v>0</v>
      </c>
      <c r="Q191" s="211">
        <v>0</v>
      </c>
      <c r="R191" s="211">
        <f>Q191*H191</f>
        <v>0</v>
      </c>
      <c r="S191" s="211">
        <v>0</v>
      </c>
      <c r="T191" s="21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3" t="s">
        <v>408</v>
      </c>
      <c r="AT191" s="213" t="s">
        <v>199</v>
      </c>
      <c r="AU191" s="213" t="s">
        <v>73</v>
      </c>
      <c r="AY191" s="18" t="s">
        <v>129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8" t="s">
        <v>73</v>
      </c>
      <c r="BK191" s="214">
        <f>ROUND(I191*H191,2)</f>
        <v>0</v>
      </c>
      <c r="BL191" s="18" t="s">
        <v>408</v>
      </c>
      <c r="BM191" s="213" t="s">
        <v>700</v>
      </c>
    </row>
    <row r="192" s="2" customFormat="1" ht="24.15" customHeight="1">
      <c r="A192" s="39"/>
      <c r="B192" s="40"/>
      <c r="C192" s="215" t="s">
        <v>701</v>
      </c>
      <c r="D192" s="215" t="s">
        <v>199</v>
      </c>
      <c r="E192" s="216" t="s">
        <v>702</v>
      </c>
      <c r="F192" s="217" t="s">
        <v>703</v>
      </c>
      <c r="G192" s="218" t="s">
        <v>181</v>
      </c>
      <c r="H192" s="219">
        <v>32</v>
      </c>
      <c r="I192" s="220"/>
      <c r="J192" s="221">
        <f>ROUND(I192*H192,2)</f>
        <v>0</v>
      </c>
      <c r="K192" s="217" t="s">
        <v>356</v>
      </c>
      <c r="L192" s="222"/>
      <c r="M192" s="223" t="s">
        <v>19</v>
      </c>
      <c r="N192" s="224" t="s">
        <v>39</v>
      </c>
      <c r="O192" s="85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3" t="s">
        <v>408</v>
      </c>
      <c r="AT192" s="213" t="s">
        <v>199</v>
      </c>
      <c r="AU192" s="213" t="s">
        <v>73</v>
      </c>
      <c r="AY192" s="18" t="s">
        <v>129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8" t="s">
        <v>73</v>
      </c>
      <c r="BK192" s="214">
        <f>ROUND(I192*H192,2)</f>
        <v>0</v>
      </c>
      <c r="BL192" s="18" t="s">
        <v>408</v>
      </c>
      <c r="BM192" s="213" t="s">
        <v>704</v>
      </c>
    </row>
    <row r="193" s="2" customFormat="1" ht="21.75" customHeight="1">
      <c r="A193" s="39"/>
      <c r="B193" s="40"/>
      <c r="C193" s="202" t="s">
        <v>705</v>
      </c>
      <c r="D193" s="202" t="s">
        <v>132</v>
      </c>
      <c r="E193" s="203" t="s">
        <v>706</v>
      </c>
      <c r="F193" s="204" t="s">
        <v>707</v>
      </c>
      <c r="G193" s="205" t="s">
        <v>181</v>
      </c>
      <c r="H193" s="206">
        <v>1</v>
      </c>
      <c r="I193" s="207"/>
      <c r="J193" s="208">
        <f>ROUND(I193*H193,2)</f>
        <v>0</v>
      </c>
      <c r="K193" s="204" t="s">
        <v>356</v>
      </c>
      <c r="L193" s="45"/>
      <c r="M193" s="209" t="s">
        <v>19</v>
      </c>
      <c r="N193" s="210" t="s">
        <v>39</v>
      </c>
      <c r="O193" s="85"/>
      <c r="P193" s="211">
        <f>O193*H193</f>
        <v>0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3" t="s">
        <v>462</v>
      </c>
      <c r="AT193" s="213" t="s">
        <v>132</v>
      </c>
      <c r="AU193" s="213" t="s">
        <v>73</v>
      </c>
      <c r="AY193" s="18" t="s">
        <v>129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8" t="s">
        <v>73</v>
      </c>
      <c r="BK193" s="214">
        <f>ROUND(I193*H193,2)</f>
        <v>0</v>
      </c>
      <c r="BL193" s="18" t="s">
        <v>462</v>
      </c>
      <c r="BM193" s="213" t="s">
        <v>708</v>
      </c>
    </row>
    <row r="194" s="2" customFormat="1">
      <c r="A194" s="39"/>
      <c r="B194" s="40"/>
      <c r="C194" s="41"/>
      <c r="D194" s="225" t="s">
        <v>204</v>
      </c>
      <c r="E194" s="41"/>
      <c r="F194" s="226" t="s">
        <v>709</v>
      </c>
      <c r="G194" s="41"/>
      <c r="H194" s="41"/>
      <c r="I194" s="227"/>
      <c r="J194" s="41"/>
      <c r="K194" s="41"/>
      <c r="L194" s="45"/>
      <c r="M194" s="228"/>
      <c r="N194" s="229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204</v>
      </c>
      <c r="AU194" s="18" t="s">
        <v>73</v>
      </c>
    </row>
    <row r="195" s="2" customFormat="1" ht="21.75" customHeight="1">
      <c r="A195" s="39"/>
      <c r="B195" s="40"/>
      <c r="C195" s="215" t="s">
        <v>710</v>
      </c>
      <c r="D195" s="215" t="s">
        <v>199</v>
      </c>
      <c r="E195" s="216" t="s">
        <v>711</v>
      </c>
      <c r="F195" s="217" t="s">
        <v>712</v>
      </c>
      <c r="G195" s="218" t="s">
        <v>181</v>
      </c>
      <c r="H195" s="219">
        <v>1</v>
      </c>
      <c r="I195" s="220"/>
      <c r="J195" s="221">
        <f>ROUND(I195*H195,2)</f>
        <v>0</v>
      </c>
      <c r="K195" s="217" t="s">
        <v>356</v>
      </c>
      <c r="L195" s="222"/>
      <c r="M195" s="223" t="s">
        <v>19</v>
      </c>
      <c r="N195" s="224" t="s">
        <v>39</v>
      </c>
      <c r="O195" s="85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3" t="s">
        <v>713</v>
      </c>
      <c r="AT195" s="213" t="s">
        <v>199</v>
      </c>
      <c r="AU195" s="213" t="s">
        <v>73</v>
      </c>
      <c r="AY195" s="18" t="s">
        <v>129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8" t="s">
        <v>73</v>
      </c>
      <c r="BK195" s="214">
        <f>ROUND(I195*H195,2)</f>
        <v>0</v>
      </c>
      <c r="BL195" s="18" t="s">
        <v>462</v>
      </c>
      <c r="BM195" s="213" t="s">
        <v>714</v>
      </c>
    </row>
    <row r="196" s="2" customFormat="1" ht="16.5" customHeight="1">
      <c r="A196" s="39"/>
      <c r="B196" s="40"/>
      <c r="C196" s="202" t="s">
        <v>715</v>
      </c>
      <c r="D196" s="202" t="s">
        <v>132</v>
      </c>
      <c r="E196" s="203" t="s">
        <v>716</v>
      </c>
      <c r="F196" s="204" t="s">
        <v>717</v>
      </c>
      <c r="G196" s="205" t="s">
        <v>181</v>
      </c>
      <c r="H196" s="206">
        <v>10</v>
      </c>
      <c r="I196" s="207"/>
      <c r="J196" s="208">
        <f>ROUND(I196*H196,2)</f>
        <v>0</v>
      </c>
      <c r="K196" s="204" t="s">
        <v>356</v>
      </c>
      <c r="L196" s="45"/>
      <c r="M196" s="209" t="s">
        <v>19</v>
      </c>
      <c r="N196" s="210" t="s">
        <v>39</v>
      </c>
      <c r="O196" s="85"/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3" t="s">
        <v>357</v>
      </c>
      <c r="AT196" s="213" t="s">
        <v>132</v>
      </c>
      <c r="AU196" s="213" t="s">
        <v>73</v>
      </c>
      <c r="AY196" s="18" t="s">
        <v>129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8" t="s">
        <v>73</v>
      </c>
      <c r="BK196" s="214">
        <f>ROUND(I196*H196,2)</f>
        <v>0</v>
      </c>
      <c r="BL196" s="18" t="s">
        <v>357</v>
      </c>
      <c r="BM196" s="213" t="s">
        <v>718</v>
      </c>
    </row>
    <row r="197" s="2" customFormat="1">
      <c r="A197" s="39"/>
      <c r="B197" s="40"/>
      <c r="C197" s="41"/>
      <c r="D197" s="225" t="s">
        <v>204</v>
      </c>
      <c r="E197" s="41"/>
      <c r="F197" s="226" t="s">
        <v>719</v>
      </c>
      <c r="G197" s="41"/>
      <c r="H197" s="41"/>
      <c r="I197" s="227"/>
      <c r="J197" s="41"/>
      <c r="K197" s="41"/>
      <c r="L197" s="45"/>
      <c r="M197" s="228"/>
      <c r="N197" s="229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204</v>
      </c>
      <c r="AU197" s="18" t="s">
        <v>73</v>
      </c>
    </row>
    <row r="198" s="2" customFormat="1" ht="16.5" customHeight="1">
      <c r="A198" s="39"/>
      <c r="B198" s="40"/>
      <c r="C198" s="202" t="s">
        <v>720</v>
      </c>
      <c r="D198" s="202" t="s">
        <v>132</v>
      </c>
      <c r="E198" s="203" t="s">
        <v>721</v>
      </c>
      <c r="F198" s="204" t="s">
        <v>722</v>
      </c>
      <c r="G198" s="205" t="s">
        <v>181</v>
      </c>
      <c r="H198" s="206">
        <v>6</v>
      </c>
      <c r="I198" s="207"/>
      <c r="J198" s="208">
        <f>ROUND(I198*H198,2)</f>
        <v>0</v>
      </c>
      <c r="K198" s="204" t="s">
        <v>356</v>
      </c>
      <c r="L198" s="45"/>
      <c r="M198" s="209" t="s">
        <v>19</v>
      </c>
      <c r="N198" s="210" t="s">
        <v>39</v>
      </c>
      <c r="O198" s="85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3" t="s">
        <v>357</v>
      </c>
      <c r="AT198" s="213" t="s">
        <v>132</v>
      </c>
      <c r="AU198" s="213" t="s">
        <v>73</v>
      </c>
      <c r="AY198" s="18" t="s">
        <v>129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8" t="s">
        <v>73</v>
      </c>
      <c r="BK198" s="214">
        <f>ROUND(I198*H198,2)</f>
        <v>0</v>
      </c>
      <c r="BL198" s="18" t="s">
        <v>357</v>
      </c>
      <c r="BM198" s="213" t="s">
        <v>723</v>
      </c>
    </row>
    <row r="199" s="2" customFormat="1" ht="16.5" customHeight="1">
      <c r="A199" s="39"/>
      <c r="B199" s="40"/>
      <c r="C199" s="215" t="s">
        <v>724</v>
      </c>
      <c r="D199" s="215" t="s">
        <v>199</v>
      </c>
      <c r="E199" s="216" t="s">
        <v>725</v>
      </c>
      <c r="F199" s="217" t="s">
        <v>726</v>
      </c>
      <c r="G199" s="218" t="s">
        <v>181</v>
      </c>
      <c r="H199" s="219">
        <v>1</v>
      </c>
      <c r="I199" s="220"/>
      <c r="J199" s="221">
        <f>ROUND(I199*H199,2)</f>
        <v>0</v>
      </c>
      <c r="K199" s="217" t="s">
        <v>356</v>
      </c>
      <c r="L199" s="222"/>
      <c r="M199" s="223" t="s">
        <v>19</v>
      </c>
      <c r="N199" s="224" t="s">
        <v>39</v>
      </c>
      <c r="O199" s="85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3" t="s">
        <v>357</v>
      </c>
      <c r="AT199" s="213" t="s">
        <v>199</v>
      </c>
      <c r="AU199" s="213" t="s">
        <v>73</v>
      </c>
      <c r="AY199" s="18" t="s">
        <v>129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8" t="s">
        <v>73</v>
      </c>
      <c r="BK199" s="214">
        <f>ROUND(I199*H199,2)</f>
        <v>0</v>
      </c>
      <c r="BL199" s="18" t="s">
        <v>357</v>
      </c>
      <c r="BM199" s="213" t="s">
        <v>727</v>
      </c>
    </row>
    <row r="200" s="2" customFormat="1">
      <c r="A200" s="39"/>
      <c r="B200" s="40"/>
      <c r="C200" s="41"/>
      <c r="D200" s="225" t="s">
        <v>204</v>
      </c>
      <c r="E200" s="41"/>
      <c r="F200" s="226" t="s">
        <v>728</v>
      </c>
      <c r="G200" s="41"/>
      <c r="H200" s="41"/>
      <c r="I200" s="227"/>
      <c r="J200" s="41"/>
      <c r="K200" s="41"/>
      <c r="L200" s="45"/>
      <c r="M200" s="228"/>
      <c r="N200" s="229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204</v>
      </c>
      <c r="AU200" s="18" t="s">
        <v>73</v>
      </c>
    </row>
    <row r="201" s="2" customFormat="1" ht="16.5" customHeight="1">
      <c r="A201" s="39"/>
      <c r="B201" s="40"/>
      <c r="C201" s="215" t="s">
        <v>729</v>
      </c>
      <c r="D201" s="215" t="s">
        <v>199</v>
      </c>
      <c r="E201" s="216" t="s">
        <v>730</v>
      </c>
      <c r="F201" s="217" t="s">
        <v>731</v>
      </c>
      <c r="G201" s="218" t="s">
        <v>181</v>
      </c>
      <c r="H201" s="219">
        <v>1</v>
      </c>
      <c r="I201" s="220"/>
      <c r="J201" s="221">
        <f>ROUND(I201*H201,2)</f>
        <v>0</v>
      </c>
      <c r="K201" s="217" t="s">
        <v>356</v>
      </c>
      <c r="L201" s="222"/>
      <c r="M201" s="223" t="s">
        <v>19</v>
      </c>
      <c r="N201" s="224" t="s">
        <v>39</v>
      </c>
      <c r="O201" s="85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3" t="s">
        <v>357</v>
      </c>
      <c r="AT201" s="213" t="s">
        <v>199</v>
      </c>
      <c r="AU201" s="213" t="s">
        <v>73</v>
      </c>
      <c r="AY201" s="18" t="s">
        <v>129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8" t="s">
        <v>73</v>
      </c>
      <c r="BK201" s="214">
        <f>ROUND(I201*H201,2)</f>
        <v>0</v>
      </c>
      <c r="BL201" s="18" t="s">
        <v>357</v>
      </c>
      <c r="BM201" s="213" t="s">
        <v>732</v>
      </c>
    </row>
    <row r="202" s="2" customFormat="1">
      <c r="A202" s="39"/>
      <c r="B202" s="40"/>
      <c r="C202" s="41"/>
      <c r="D202" s="225" t="s">
        <v>204</v>
      </c>
      <c r="E202" s="41"/>
      <c r="F202" s="226" t="s">
        <v>733</v>
      </c>
      <c r="G202" s="41"/>
      <c r="H202" s="41"/>
      <c r="I202" s="227"/>
      <c r="J202" s="41"/>
      <c r="K202" s="41"/>
      <c r="L202" s="45"/>
      <c r="M202" s="228"/>
      <c r="N202" s="229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204</v>
      </c>
      <c r="AU202" s="18" t="s">
        <v>73</v>
      </c>
    </row>
    <row r="203" s="2" customFormat="1" ht="16.5" customHeight="1">
      <c r="A203" s="39"/>
      <c r="B203" s="40"/>
      <c r="C203" s="215" t="s">
        <v>734</v>
      </c>
      <c r="D203" s="215" t="s">
        <v>199</v>
      </c>
      <c r="E203" s="216" t="s">
        <v>735</v>
      </c>
      <c r="F203" s="217" t="s">
        <v>736</v>
      </c>
      <c r="G203" s="218" t="s">
        <v>181</v>
      </c>
      <c r="H203" s="219">
        <v>3</v>
      </c>
      <c r="I203" s="220"/>
      <c r="J203" s="221">
        <f>ROUND(I203*H203,2)</f>
        <v>0</v>
      </c>
      <c r="K203" s="217" t="s">
        <v>356</v>
      </c>
      <c r="L203" s="222"/>
      <c r="M203" s="223" t="s">
        <v>19</v>
      </c>
      <c r="N203" s="224" t="s">
        <v>39</v>
      </c>
      <c r="O203" s="85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3" t="s">
        <v>357</v>
      </c>
      <c r="AT203" s="213" t="s">
        <v>199</v>
      </c>
      <c r="AU203" s="213" t="s">
        <v>73</v>
      </c>
      <c r="AY203" s="18" t="s">
        <v>129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8" t="s">
        <v>73</v>
      </c>
      <c r="BK203" s="214">
        <f>ROUND(I203*H203,2)</f>
        <v>0</v>
      </c>
      <c r="BL203" s="18" t="s">
        <v>357</v>
      </c>
      <c r="BM203" s="213" t="s">
        <v>737</v>
      </c>
    </row>
    <row r="204" s="2" customFormat="1">
      <c r="A204" s="39"/>
      <c r="B204" s="40"/>
      <c r="C204" s="41"/>
      <c r="D204" s="225" t="s">
        <v>204</v>
      </c>
      <c r="E204" s="41"/>
      <c r="F204" s="226" t="s">
        <v>738</v>
      </c>
      <c r="G204" s="41"/>
      <c r="H204" s="41"/>
      <c r="I204" s="227"/>
      <c r="J204" s="41"/>
      <c r="K204" s="41"/>
      <c r="L204" s="45"/>
      <c r="M204" s="228"/>
      <c r="N204" s="229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204</v>
      </c>
      <c r="AU204" s="18" t="s">
        <v>73</v>
      </c>
    </row>
    <row r="205" s="2" customFormat="1" ht="16.5" customHeight="1">
      <c r="A205" s="39"/>
      <c r="B205" s="40"/>
      <c r="C205" s="215" t="s">
        <v>739</v>
      </c>
      <c r="D205" s="215" t="s">
        <v>199</v>
      </c>
      <c r="E205" s="216" t="s">
        <v>740</v>
      </c>
      <c r="F205" s="217" t="s">
        <v>741</v>
      </c>
      <c r="G205" s="218" t="s">
        <v>181</v>
      </c>
      <c r="H205" s="219">
        <v>3</v>
      </c>
      <c r="I205" s="220"/>
      <c r="J205" s="221">
        <f>ROUND(I205*H205,2)</f>
        <v>0</v>
      </c>
      <c r="K205" s="217" t="s">
        <v>356</v>
      </c>
      <c r="L205" s="222"/>
      <c r="M205" s="223" t="s">
        <v>19</v>
      </c>
      <c r="N205" s="224" t="s">
        <v>39</v>
      </c>
      <c r="O205" s="85"/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3" t="s">
        <v>357</v>
      </c>
      <c r="AT205" s="213" t="s">
        <v>199</v>
      </c>
      <c r="AU205" s="213" t="s">
        <v>73</v>
      </c>
      <c r="AY205" s="18" t="s">
        <v>129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8" t="s">
        <v>73</v>
      </c>
      <c r="BK205" s="214">
        <f>ROUND(I205*H205,2)</f>
        <v>0</v>
      </c>
      <c r="BL205" s="18" t="s">
        <v>357</v>
      </c>
      <c r="BM205" s="213" t="s">
        <v>742</v>
      </c>
    </row>
    <row r="206" s="2" customFormat="1">
      <c r="A206" s="39"/>
      <c r="B206" s="40"/>
      <c r="C206" s="41"/>
      <c r="D206" s="225" t="s">
        <v>204</v>
      </c>
      <c r="E206" s="41"/>
      <c r="F206" s="226" t="s">
        <v>743</v>
      </c>
      <c r="G206" s="41"/>
      <c r="H206" s="41"/>
      <c r="I206" s="227"/>
      <c r="J206" s="41"/>
      <c r="K206" s="41"/>
      <c r="L206" s="45"/>
      <c r="M206" s="228"/>
      <c r="N206" s="229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204</v>
      </c>
      <c r="AU206" s="18" t="s">
        <v>73</v>
      </c>
    </row>
    <row r="207" s="2" customFormat="1" ht="16.5" customHeight="1">
      <c r="A207" s="39"/>
      <c r="B207" s="40"/>
      <c r="C207" s="202" t="s">
        <v>744</v>
      </c>
      <c r="D207" s="202" t="s">
        <v>132</v>
      </c>
      <c r="E207" s="203" t="s">
        <v>745</v>
      </c>
      <c r="F207" s="204" t="s">
        <v>746</v>
      </c>
      <c r="G207" s="205" t="s">
        <v>181</v>
      </c>
      <c r="H207" s="206">
        <v>12</v>
      </c>
      <c r="I207" s="207"/>
      <c r="J207" s="208">
        <f>ROUND(I207*H207,2)</f>
        <v>0</v>
      </c>
      <c r="K207" s="204" t="s">
        <v>356</v>
      </c>
      <c r="L207" s="45"/>
      <c r="M207" s="209" t="s">
        <v>19</v>
      </c>
      <c r="N207" s="210" t="s">
        <v>39</v>
      </c>
      <c r="O207" s="85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3" t="s">
        <v>357</v>
      </c>
      <c r="AT207" s="213" t="s">
        <v>132</v>
      </c>
      <c r="AU207" s="213" t="s">
        <v>73</v>
      </c>
      <c r="AY207" s="18" t="s">
        <v>129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8" t="s">
        <v>73</v>
      </c>
      <c r="BK207" s="214">
        <f>ROUND(I207*H207,2)</f>
        <v>0</v>
      </c>
      <c r="BL207" s="18" t="s">
        <v>357</v>
      </c>
      <c r="BM207" s="213" t="s">
        <v>747</v>
      </c>
    </row>
    <row r="208" s="2" customFormat="1" ht="21.75" customHeight="1">
      <c r="A208" s="39"/>
      <c r="B208" s="40"/>
      <c r="C208" s="215" t="s">
        <v>748</v>
      </c>
      <c r="D208" s="215" t="s">
        <v>199</v>
      </c>
      <c r="E208" s="216" t="s">
        <v>749</v>
      </c>
      <c r="F208" s="217" t="s">
        <v>750</v>
      </c>
      <c r="G208" s="218" t="s">
        <v>181</v>
      </c>
      <c r="H208" s="219">
        <v>12</v>
      </c>
      <c r="I208" s="220"/>
      <c r="J208" s="221">
        <f>ROUND(I208*H208,2)</f>
        <v>0</v>
      </c>
      <c r="K208" s="217" t="s">
        <v>356</v>
      </c>
      <c r="L208" s="222"/>
      <c r="M208" s="223" t="s">
        <v>19</v>
      </c>
      <c r="N208" s="224" t="s">
        <v>39</v>
      </c>
      <c r="O208" s="85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3" t="s">
        <v>357</v>
      </c>
      <c r="AT208" s="213" t="s">
        <v>199</v>
      </c>
      <c r="AU208" s="213" t="s">
        <v>73</v>
      </c>
      <c r="AY208" s="18" t="s">
        <v>129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8" t="s">
        <v>73</v>
      </c>
      <c r="BK208" s="214">
        <f>ROUND(I208*H208,2)</f>
        <v>0</v>
      </c>
      <c r="BL208" s="18" t="s">
        <v>357</v>
      </c>
      <c r="BM208" s="213" t="s">
        <v>751</v>
      </c>
    </row>
    <row r="209" s="2" customFormat="1" ht="16.5" customHeight="1">
      <c r="A209" s="39"/>
      <c r="B209" s="40"/>
      <c r="C209" s="202" t="s">
        <v>752</v>
      </c>
      <c r="D209" s="202" t="s">
        <v>132</v>
      </c>
      <c r="E209" s="203" t="s">
        <v>753</v>
      </c>
      <c r="F209" s="204" t="s">
        <v>754</v>
      </c>
      <c r="G209" s="205" t="s">
        <v>181</v>
      </c>
      <c r="H209" s="206">
        <v>3</v>
      </c>
      <c r="I209" s="207"/>
      <c r="J209" s="208">
        <f>ROUND(I209*H209,2)</f>
        <v>0</v>
      </c>
      <c r="K209" s="204" t="s">
        <v>356</v>
      </c>
      <c r="L209" s="45"/>
      <c r="M209" s="209" t="s">
        <v>19</v>
      </c>
      <c r="N209" s="210" t="s">
        <v>39</v>
      </c>
      <c r="O209" s="85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3" t="s">
        <v>357</v>
      </c>
      <c r="AT209" s="213" t="s">
        <v>132</v>
      </c>
      <c r="AU209" s="213" t="s">
        <v>73</v>
      </c>
      <c r="AY209" s="18" t="s">
        <v>129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8" t="s">
        <v>73</v>
      </c>
      <c r="BK209" s="214">
        <f>ROUND(I209*H209,2)</f>
        <v>0</v>
      </c>
      <c r="BL209" s="18" t="s">
        <v>357</v>
      </c>
      <c r="BM209" s="213" t="s">
        <v>755</v>
      </c>
    </row>
    <row r="210" s="2" customFormat="1" ht="16.5" customHeight="1">
      <c r="A210" s="39"/>
      <c r="B210" s="40"/>
      <c r="C210" s="215" t="s">
        <v>756</v>
      </c>
      <c r="D210" s="215" t="s">
        <v>199</v>
      </c>
      <c r="E210" s="216" t="s">
        <v>757</v>
      </c>
      <c r="F210" s="217" t="s">
        <v>758</v>
      </c>
      <c r="G210" s="218" t="s">
        <v>181</v>
      </c>
      <c r="H210" s="219">
        <v>3</v>
      </c>
      <c r="I210" s="220"/>
      <c r="J210" s="221">
        <f>ROUND(I210*H210,2)</f>
        <v>0</v>
      </c>
      <c r="K210" s="217" t="s">
        <v>356</v>
      </c>
      <c r="L210" s="222"/>
      <c r="M210" s="223" t="s">
        <v>19</v>
      </c>
      <c r="N210" s="224" t="s">
        <v>39</v>
      </c>
      <c r="O210" s="85"/>
      <c r="P210" s="211">
        <f>O210*H210</f>
        <v>0</v>
      </c>
      <c r="Q210" s="211">
        <v>0</v>
      </c>
      <c r="R210" s="211">
        <f>Q210*H210</f>
        <v>0</v>
      </c>
      <c r="S210" s="211">
        <v>0</v>
      </c>
      <c r="T210" s="212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3" t="s">
        <v>357</v>
      </c>
      <c r="AT210" s="213" t="s">
        <v>199</v>
      </c>
      <c r="AU210" s="213" t="s">
        <v>73</v>
      </c>
      <c r="AY210" s="18" t="s">
        <v>129</v>
      </c>
      <c r="BE210" s="214">
        <f>IF(N210="základní",J210,0)</f>
        <v>0</v>
      </c>
      <c r="BF210" s="214">
        <f>IF(N210="snížená",J210,0)</f>
        <v>0</v>
      </c>
      <c r="BG210" s="214">
        <f>IF(N210="zákl. přenesená",J210,0)</f>
        <v>0</v>
      </c>
      <c r="BH210" s="214">
        <f>IF(N210="sníž. přenesená",J210,0)</f>
        <v>0</v>
      </c>
      <c r="BI210" s="214">
        <f>IF(N210="nulová",J210,0)</f>
        <v>0</v>
      </c>
      <c r="BJ210" s="18" t="s">
        <v>73</v>
      </c>
      <c r="BK210" s="214">
        <f>ROUND(I210*H210,2)</f>
        <v>0</v>
      </c>
      <c r="BL210" s="18" t="s">
        <v>357</v>
      </c>
      <c r="BM210" s="213" t="s">
        <v>759</v>
      </c>
    </row>
    <row r="211" s="2" customFormat="1">
      <c r="A211" s="39"/>
      <c r="B211" s="40"/>
      <c r="C211" s="41"/>
      <c r="D211" s="225" t="s">
        <v>204</v>
      </c>
      <c r="E211" s="41"/>
      <c r="F211" s="226" t="s">
        <v>760</v>
      </c>
      <c r="G211" s="41"/>
      <c r="H211" s="41"/>
      <c r="I211" s="227"/>
      <c r="J211" s="41"/>
      <c r="K211" s="41"/>
      <c r="L211" s="45"/>
      <c r="M211" s="228"/>
      <c r="N211" s="229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204</v>
      </c>
      <c r="AU211" s="18" t="s">
        <v>73</v>
      </c>
    </row>
    <row r="212" s="2" customFormat="1" ht="16.5" customHeight="1">
      <c r="A212" s="39"/>
      <c r="B212" s="40"/>
      <c r="C212" s="202" t="s">
        <v>761</v>
      </c>
      <c r="D212" s="202" t="s">
        <v>132</v>
      </c>
      <c r="E212" s="203" t="s">
        <v>762</v>
      </c>
      <c r="F212" s="204" t="s">
        <v>763</v>
      </c>
      <c r="G212" s="205" t="s">
        <v>181</v>
      </c>
      <c r="H212" s="206">
        <v>9</v>
      </c>
      <c r="I212" s="207"/>
      <c r="J212" s="208">
        <f>ROUND(I212*H212,2)</f>
        <v>0</v>
      </c>
      <c r="K212" s="204" t="s">
        <v>356</v>
      </c>
      <c r="L212" s="45"/>
      <c r="M212" s="209" t="s">
        <v>19</v>
      </c>
      <c r="N212" s="210" t="s">
        <v>39</v>
      </c>
      <c r="O212" s="85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3" t="s">
        <v>462</v>
      </c>
      <c r="AT212" s="213" t="s">
        <v>132</v>
      </c>
      <c r="AU212" s="213" t="s">
        <v>73</v>
      </c>
      <c r="AY212" s="18" t="s">
        <v>129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8" t="s">
        <v>73</v>
      </c>
      <c r="BK212" s="214">
        <f>ROUND(I212*H212,2)</f>
        <v>0</v>
      </c>
      <c r="BL212" s="18" t="s">
        <v>462</v>
      </c>
      <c r="BM212" s="213" t="s">
        <v>764</v>
      </c>
    </row>
    <row r="213" s="2" customFormat="1" ht="24.15" customHeight="1">
      <c r="A213" s="39"/>
      <c r="B213" s="40"/>
      <c r="C213" s="215" t="s">
        <v>765</v>
      </c>
      <c r="D213" s="215" t="s">
        <v>199</v>
      </c>
      <c r="E213" s="216" t="s">
        <v>766</v>
      </c>
      <c r="F213" s="217" t="s">
        <v>767</v>
      </c>
      <c r="G213" s="218" t="s">
        <v>181</v>
      </c>
      <c r="H213" s="219">
        <v>9</v>
      </c>
      <c r="I213" s="220"/>
      <c r="J213" s="221">
        <f>ROUND(I213*H213,2)</f>
        <v>0</v>
      </c>
      <c r="K213" s="217" t="s">
        <v>356</v>
      </c>
      <c r="L213" s="222"/>
      <c r="M213" s="223" t="s">
        <v>19</v>
      </c>
      <c r="N213" s="224" t="s">
        <v>39</v>
      </c>
      <c r="O213" s="85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3" t="s">
        <v>408</v>
      </c>
      <c r="AT213" s="213" t="s">
        <v>199</v>
      </c>
      <c r="AU213" s="213" t="s">
        <v>73</v>
      </c>
      <c r="AY213" s="18" t="s">
        <v>129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8" t="s">
        <v>73</v>
      </c>
      <c r="BK213" s="214">
        <f>ROUND(I213*H213,2)</f>
        <v>0</v>
      </c>
      <c r="BL213" s="18" t="s">
        <v>408</v>
      </c>
      <c r="BM213" s="213" t="s">
        <v>768</v>
      </c>
    </row>
    <row r="214" s="2" customFormat="1">
      <c r="A214" s="39"/>
      <c r="B214" s="40"/>
      <c r="C214" s="41"/>
      <c r="D214" s="225" t="s">
        <v>204</v>
      </c>
      <c r="E214" s="41"/>
      <c r="F214" s="226" t="s">
        <v>769</v>
      </c>
      <c r="G214" s="41"/>
      <c r="H214" s="41"/>
      <c r="I214" s="227"/>
      <c r="J214" s="41"/>
      <c r="K214" s="41"/>
      <c r="L214" s="45"/>
      <c r="M214" s="228"/>
      <c r="N214" s="229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204</v>
      </c>
      <c r="AU214" s="18" t="s">
        <v>73</v>
      </c>
    </row>
    <row r="215" s="2" customFormat="1" ht="24.15" customHeight="1">
      <c r="A215" s="39"/>
      <c r="B215" s="40"/>
      <c r="C215" s="215" t="s">
        <v>770</v>
      </c>
      <c r="D215" s="215" t="s">
        <v>199</v>
      </c>
      <c r="E215" s="216" t="s">
        <v>771</v>
      </c>
      <c r="F215" s="217" t="s">
        <v>772</v>
      </c>
      <c r="G215" s="218" t="s">
        <v>181</v>
      </c>
      <c r="H215" s="219">
        <v>1</v>
      </c>
      <c r="I215" s="220"/>
      <c r="J215" s="221">
        <f>ROUND(I215*H215,2)</f>
        <v>0</v>
      </c>
      <c r="K215" s="217" t="s">
        <v>356</v>
      </c>
      <c r="L215" s="222"/>
      <c r="M215" s="223" t="s">
        <v>19</v>
      </c>
      <c r="N215" s="224" t="s">
        <v>39</v>
      </c>
      <c r="O215" s="85"/>
      <c r="P215" s="211">
        <f>O215*H215</f>
        <v>0</v>
      </c>
      <c r="Q215" s="211">
        <v>0</v>
      </c>
      <c r="R215" s="211">
        <f>Q215*H215</f>
        <v>0</v>
      </c>
      <c r="S215" s="211">
        <v>0</v>
      </c>
      <c r="T215" s="212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3" t="s">
        <v>408</v>
      </c>
      <c r="AT215" s="213" t="s">
        <v>199</v>
      </c>
      <c r="AU215" s="213" t="s">
        <v>73</v>
      </c>
      <c r="AY215" s="18" t="s">
        <v>129</v>
      </c>
      <c r="BE215" s="214">
        <f>IF(N215="základní",J215,0)</f>
        <v>0</v>
      </c>
      <c r="BF215" s="214">
        <f>IF(N215="snížená",J215,0)</f>
        <v>0</v>
      </c>
      <c r="BG215" s="214">
        <f>IF(N215="zákl. přenesená",J215,0)</f>
        <v>0</v>
      </c>
      <c r="BH215" s="214">
        <f>IF(N215="sníž. přenesená",J215,0)</f>
        <v>0</v>
      </c>
      <c r="BI215" s="214">
        <f>IF(N215="nulová",J215,0)</f>
        <v>0</v>
      </c>
      <c r="BJ215" s="18" t="s">
        <v>73</v>
      </c>
      <c r="BK215" s="214">
        <f>ROUND(I215*H215,2)</f>
        <v>0</v>
      </c>
      <c r="BL215" s="18" t="s">
        <v>408</v>
      </c>
      <c r="BM215" s="213" t="s">
        <v>773</v>
      </c>
    </row>
    <row r="216" s="2" customFormat="1" ht="24.15" customHeight="1">
      <c r="A216" s="39"/>
      <c r="B216" s="40"/>
      <c r="C216" s="215" t="s">
        <v>774</v>
      </c>
      <c r="D216" s="215" t="s">
        <v>199</v>
      </c>
      <c r="E216" s="216" t="s">
        <v>775</v>
      </c>
      <c r="F216" s="217" t="s">
        <v>776</v>
      </c>
      <c r="G216" s="218" t="s">
        <v>154</v>
      </c>
      <c r="H216" s="219">
        <v>34</v>
      </c>
      <c r="I216" s="220"/>
      <c r="J216" s="221">
        <f>ROUND(I216*H216,2)</f>
        <v>0</v>
      </c>
      <c r="K216" s="217" t="s">
        <v>356</v>
      </c>
      <c r="L216" s="222"/>
      <c r="M216" s="223" t="s">
        <v>19</v>
      </c>
      <c r="N216" s="224" t="s">
        <v>39</v>
      </c>
      <c r="O216" s="85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3" t="s">
        <v>408</v>
      </c>
      <c r="AT216" s="213" t="s">
        <v>199</v>
      </c>
      <c r="AU216" s="213" t="s">
        <v>73</v>
      </c>
      <c r="AY216" s="18" t="s">
        <v>129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8" t="s">
        <v>73</v>
      </c>
      <c r="BK216" s="214">
        <f>ROUND(I216*H216,2)</f>
        <v>0</v>
      </c>
      <c r="BL216" s="18" t="s">
        <v>408</v>
      </c>
      <c r="BM216" s="213" t="s">
        <v>777</v>
      </c>
    </row>
    <row r="217" s="2" customFormat="1" ht="24.15" customHeight="1">
      <c r="A217" s="39"/>
      <c r="B217" s="40"/>
      <c r="C217" s="202" t="s">
        <v>778</v>
      </c>
      <c r="D217" s="202" t="s">
        <v>132</v>
      </c>
      <c r="E217" s="203" t="s">
        <v>779</v>
      </c>
      <c r="F217" s="204" t="s">
        <v>780</v>
      </c>
      <c r="G217" s="205" t="s">
        <v>181</v>
      </c>
      <c r="H217" s="206">
        <v>1</v>
      </c>
      <c r="I217" s="207"/>
      <c r="J217" s="208">
        <f>ROUND(I217*H217,2)</f>
        <v>0</v>
      </c>
      <c r="K217" s="204" t="s">
        <v>356</v>
      </c>
      <c r="L217" s="45"/>
      <c r="M217" s="209" t="s">
        <v>19</v>
      </c>
      <c r="N217" s="210" t="s">
        <v>39</v>
      </c>
      <c r="O217" s="85"/>
      <c r="P217" s="211">
        <f>O217*H217</f>
        <v>0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3" t="s">
        <v>357</v>
      </c>
      <c r="AT217" s="213" t="s">
        <v>132</v>
      </c>
      <c r="AU217" s="213" t="s">
        <v>73</v>
      </c>
      <c r="AY217" s="18" t="s">
        <v>129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8" t="s">
        <v>73</v>
      </c>
      <c r="BK217" s="214">
        <f>ROUND(I217*H217,2)</f>
        <v>0</v>
      </c>
      <c r="BL217" s="18" t="s">
        <v>357</v>
      </c>
      <c r="BM217" s="213" t="s">
        <v>781</v>
      </c>
    </row>
    <row r="218" s="2" customFormat="1" ht="24.15" customHeight="1">
      <c r="A218" s="39"/>
      <c r="B218" s="40"/>
      <c r="C218" s="202" t="s">
        <v>782</v>
      </c>
      <c r="D218" s="202" t="s">
        <v>132</v>
      </c>
      <c r="E218" s="203" t="s">
        <v>783</v>
      </c>
      <c r="F218" s="204" t="s">
        <v>784</v>
      </c>
      <c r="G218" s="205" t="s">
        <v>181</v>
      </c>
      <c r="H218" s="206">
        <v>1</v>
      </c>
      <c r="I218" s="207"/>
      <c r="J218" s="208">
        <f>ROUND(I218*H218,2)</f>
        <v>0</v>
      </c>
      <c r="K218" s="204" t="s">
        <v>356</v>
      </c>
      <c r="L218" s="45"/>
      <c r="M218" s="209" t="s">
        <v>19</v>
      </c>
      <c r="N218" s="210" t="s">
        <v>39</v>
      </c>
      <c r="O218" s="85"/>
      <c r="P218" s="211">
        <f>O218*H218</f>
        <v>0</v>
      </c>
      <c r="Q218" s="211">
        <v>0</v>
      </c>
      <c r="R218" s="211">
        <f>Q218*H218</f>
        <v>0</v>
      </c>
      <c r="S218" s="211">
        <v>0</v>
      </c>
      <c r="T218" s="212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3" t="s">
        <v>136</v>
      </c>
      <c r="AT218" s="213" t="s">
        <v>132</v>
      </c>
      <c r="AU218" s="213" t="s">
        <v>73</v>
      </c>
      <c r="AY218" s="18" t="s">
        <v>129</v>
      </c>
      <c r="BE218" s="214">
        <f>IF(N218="základní",J218,0)</f>
        <v>0</v>
      </c>
      <c r="BF218" s="214">
        <f>IF(N218="snížená",J218,0)</f>
        <v>0</v>
      </c>
      <c r="BG218" s="214">
        <f>IF(N218="zákl. přenesená",J218,0)</f>
        <v>0</v>
      </c>
      <c r="BH218" s="214">
        <f>IF(N218="sníž. přenesená",J218,0)</f>
        <v>0</v>
      </c>
      <c r="BI218" s="214">
        <f>IF(N218="nulová",J218,0)</f>
        <v>0</v>
      </c>
      <c r="BJ218" s="18" t="s">
        <v>73</v>
      </c>
      <c r="BK218" s="214">
        <f>ROUND(I218*H218,2)</f>
        <v>0</v>
      </c>
      <c r="BL218" s="18" t="s">
        <v>136</v>
      </c>
      <c r="BM218" s="213" t="s">
        <v>785</v>
      </c>
    </row>
    <row r="219" s="2" customFormat="1" ht="16.5" customHeight="1">
      <c r="A219" s="39"/>
      <c r="B219" s="40"/>
      <c r="C219" s="202" t="s">
        <v>786</v>
      </c>
      <c r="D219" s="202" t="s">
        <v>132</v>
      </c>
      <c r="E219" s="203" t="s">
        <v>787</v>
      </c>
      <c r="F219" s="204" t="s">
        <v>788</v>
      </c>
      <c r="G219" s="205" t="s">
        <v>181</v>
      </c>
      <c r="H219" s="206">
        <v>20</v>
      </c>
      <c r="I219" s="207"/>
      <c r="J219" s="208">
        <f>ROUND(I219*H219,2)</f>
        <v>0</v>
      </c>
      <c r="K219" s="204" t="s">
        <v>356</v>
      </c>
      <c r="L219" s="45"/>
      <c r="M219" s="209" t="s">
        <v>19</v>
      </c>
      <c r="N219" s="210" t="s">
        <v>39</v>
      </c>
      <c r="O219" s="85"/>
      <c r="P219" s="211">
        <f>O219*H219</f>
        <v>0</v>
      </c>
      <c r="Q219" s="211">
        <v>0</v>
      </c>
      <c r="R219" s="211">
        <f>Q219*H219</f>
        <v>0</v>
      </c>
      <c r="S219" s="211">
        <v>0</v>
      </c>
      <c r="T219" s="21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3" t="s">
        <v>357</v>
      </c>
      <c r="AT219" s="213" t="s">
        <v>132</v>
      </c>
      <c r="AU219" s="213" t="s">
        <v>73</v>
      </c>
      <c r="AY219" s="18" t="s">
        <v>129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8" t="s">
        <v>73</v>
      </c>
      <c r="BK219" s="214">
        <f>ROUND(I219*H219,2)</f>
        <v>0</v>
      </c>
      <c r="BL219" s="18" t="s">
        <v>357</v>
      </c>
      <c r="BM219" s="213" t="s">
        <v>789</v>
      </c>
    </row>
    <row r="220" s="2" customFormat="1" ht="21.75" customHeight="1">
      <c r="A220" s="39"/>
      <c r="B220" s="40"/>
      <c r="C220" s="215" t="s">
        <v>790</v>
      </c>
      <c r="D220" s="215" t="s">
        <v>199</v>
      </c>
      <c r="E220" s="216" t="s">
        <v>791</v>
      </c>
      <c r="F220" s="217" t="s">
        <v>792</v>
      </c>
      <c r="G220" s="218" t="s">
        <v>181</v>
      </c>
      <c r="H220" s="219">
        <v>20</v>
      </c>
      <c r="I220" s="220"/>
      <c r="J220" s="221">
        <f>ROUND(I220*H220,2)</f>
        <v>0</v>
      </c>
      <c r="K220" s="217" t="s">
        <v>356</v>
      </c>
      <c r="L220" s="222"/>
      <c r="M220" s="223" t="s">
        <v>19</v>
      </c>
      <c r="N220" s="224" t="s">
        <v>39</v>
      </c>
      <c r="O220" s="85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3" t="s">
        <v>408</v>
      </c>
      <c r="AT220" s="213" t="s">
        <v>199</v>
      </c>
      <c r="AU220" s="213" t="s">
        <v>73</v>
      </c>
      <c r="AY220" s="18" t="s">
        <v>129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8" t="s">
        <v>73</v>
      </c>
      <c r="BK220" s="214">
        <f>ROUND(I220*H220,2)</f>
        <v>0</v>
      </c>
      <c r="BL220" s="18" t="s">
        <v>408</v>
      </c>
      <c r="BM220" s="213" t="s">
        <v>793</v>
      </c>
    </row>
    <row r="221" s="2" customFormat="1" ht="24.15" customHeight="1">
      <c r="A221" s="39"/>
      <c r="B221" s="40"/>
      <c r="C221" s="202" t="s">
        <v>794</v>
      </c>
      <c r="D221" s="202" t="s">
        <v>132</v>
      </c>
      <c r="E221" s="203" t="s">
        <v>795</v>
      </c>
      <c r="F221" s="204" t="s">
        <v>796</v>
      </c>
      <c r="G221" s="205" t="s">
        <v>181</v>
      </c>
      <c r="H221" s="206">
        <v>1</v>
      </c>
      <c r="I221" s="207"/>
      <c r="J221" s="208">
        <f>ROUND(I221*H221,2)</f>
        <v>0</v>
      </c>
      <c r="K221" s="204" t="s">
        <v>356</v>
      </c>
      <c r="L221" s="45"/>
      <c r="M221" s="209" t="s">
        <v>19</v>
      </c>
      <c r="N221" s="210" t="s">
        <v>39</v>
      </c>
      <c r="O221" s="85"/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3" t="s">
        <v>357</v>
      </c>
      <c r="AT221" s="213" t="s">
        <v>132</v>
      </c>
      <c r="AU221" s="213" t="s">
        <v>73</v>
      </c>
      <c r="AY221" s="18" t="s">
        <v>129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8" t="s">
        <v>73</v>
      </c>
      <c r="BK221" s="214">
        <f>ROUND(I221*H221,2)</f>
        <v>0</v>
      </c>
      <c r="BL221" s="18" t="s">
        <v>357</v>
      </c>
      <c r="BM221" s="213" t="s">
        <v>797</v>
      </c>
    </row>
    <row r="222" s="2" customFormat="1" ht="24.15" customHeight="1">
      <c r="A222" s="39"/>
      <c r="B222" s="40"/>
      <c r="C222" s="202" t="s">
        <v>798</v>
      </c>
      <c r="D222" s="202" t="s">
        <v>132</v>
      </c>
      <c r="E222" s="203" t="s">
        <v>799</v>
      </c>
      <c r="F222" s="204" t="s">
        <v>800</v>
      </c>
      <c r="G222" s="205" t="s">
        <v>801</v>
      </c>
      <c r="H222" s="206">
        <v>100</v>
      </c>
      <c r="I222" s="207"/>
      <c r="J222" s="208">
        <f>ROUND(I222*H222,2)</f>
        <v>0</v>
      </c>
      <c r="K222" s="204" t="s">
        <v>356</v>
      </c>
      <c r="L222" s="45"/>
      <c r="M222" s="209" t="s">
        <v>19</v>
      </c>
      <c r="N222" s="210" t="s">
        <v>39</v>
      </c>
      <c r="O222" s="85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3" t="s">
        <v>357</v>
      </c>
      <c r="AT222" s="213" t="s">
        <v>132</v>
      </c>
      <c r="AU222" s="213" t="s">
        <v>73</v>
      </c>
      <c r="AY222" s="18" t="s">
        <v>129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8" t="s">
        <v>73</v>
      </c>
      <c r="BK222" s="214">
        <f>ROUND(I222*H222,2)</f>
        <v>0</v>
      </c>
      <c r="BL222" s="18" t="s">
        <v>357</v>
      </c>
      <c r="BM222" s="213" t="s">
        <v>802</v>
      </c>
    </row>
    <row r="223" s="2" customFormat="1" ht="37.8" customHeight="1">
      <c r="A223" s="39"/>
      <c r="B223" s="40"/>
      <c r="C223" s="202" t="s">
        <v>803</v>
      </c>
      <c r="D223" s="202" t="s">
        <v>132</v>
      </c>
      <c r="E223" s="203" t="s">
        <v>804</v>
      </c>
      <c r="F223" s="204" t="s">
        <v>805</v>
      </c>
      <c r="G223" s="205" t="s">
        <v>801</v>
      </c>
      <c r="H223" s="206">
        <v>45</v>
      </c>
      <c r="I223" s="207"/>
      <c r="J223" s="208">
        <f>ROUND(I223*H223,2)</f>
        <v>0</v>
      </c>
      <c r="K223" s="204" t="s">
        <v>356</v>
      </c>
      <c r="L223" s="45"/>
      <c r="M223" s="209" t="s">
        <v>19</v>
      </c>
      <c r="N223" s="210" t="s">
        <v>39</v>
      </c>
      <c r="O223" s="85"/>
      <c r="P223" s="211">
        <f>O223*H223</f>
        <v>0</v>
      </c>
      <c r="Q223" s="211">
        <v>0</v>
      </c>
      <c r="R223" s="211">
        <f>Q223*H223</f>
        <v>0</v>
      </c>
      <c r="S223" s="211">
        <v>0</v>
      </c>
      <c r="T223" s="21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3" t="s">
        <v>357</v>
      </c>
      <c r="AT223" s="213" t="s">
        <v>132</v>
      </c>
      <c r="AU223" s="213" t="s">
        <v>73</v>
      </c>
      <c r="AY223" s="18" t="s">
        <v>129</v>
      </c>
      <c r="BE223" s="214">
        <f>IF(N223="základní",J223,0)</f>
        <v>0</v>
      </c>
      <c r="BF223" s="214">
        <f>IF(N223="snížená",J223,0)</f>
        <v>0</v>
      </c>
      <c r="BG223" s="214">
        <f>IF(N223="zákl. přenesená",J223,0)</f>
        <v>0</v>
      </c>
      <c r="BH223" s="214">
        <f>IF(N223="sníž. přenesená",J223,0)</f>
        <v>0</v>
      </c>
      <c r="BI223" s="214">
        <f>IF(N223="nulová",J223,0)</f>
        <v>0</v>
      </c>
      <c r="BJ223" s="18" t="s">
        <v>73</v>
      </c>
      <c r="BK223" s="214">
        <f>ROUND(I223*H223,2)</f>
        <v>0</v>
      </c>
      <c r="BL223" s="18" t="s">
        <v>357</v>
      </c>
      <c r="BM223" s="213" t="s">
        <v>806</v>
      </c>
    </row>
    <row r="224" s="2" customFormat="1" ht="21.75" customHeight="1">
      <c r="A224" s="39"/>
      <c r="B224" s="40"/>
      <c r="C224" s="202" t="s">
        <v>807</v>
      </c>
      <c r="D224" s="202" t="s">
        <v>132</v>
      </c>
      <c r="E224" s="203" t="s">
        <v>808</v>
      </c>
      <c r="F224" s="204" t="s">
        <v>809</v>
      </c>
      <c r="G224" s="205" t="s">
        <v>801</v>
      </c>
      <c r="H224" s="206">
        <v>30</v>
      </c>
      <c r="I224" s="207"/>
      <c r="J224" s="208">
        <f>ROUND(I224*H224,2)</f>
        <v>0</v>
      </c>
      <c r="K224" s="204" t="s">
        <v>356</v>
      </c>
      <c r="L224" s="45"/>
      <c r="M224" s="209" t="s">
        <v>19</v>
      </c>
      <c r="N224" s="210" t="s">
        <v>39</v>
      </c>
      <c r="O224" s="85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3" t="s">
        <v>357</v>
      </c>
      <c r="AT224" s="213" t="s">
        <v>132</v>
      </c>
      <c r="AU224" s="213" t="s">
        <v>73</v>
      </c>
      <c r="AY224" s="18" t="s">
        <v>129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8" t="s">
        <v>73</v>
      </c>
      <c r="BK224" s="214">
        <f>ROUND(I224*H224,2)</f>
        <v>0</v>
      </c>
      <c r="BL224" s="18" t="s">
        <v>357</v>
      </c>
      <c r="BM224" s="213" t="s">
        <v>810</v>
      </c>
    </row>
    <row r="225" s="2" customFormat="1" ht="24.15" customHeight="1">
      <c r="A225" s="39"/>
      <c r="B225" s="40"/>
      <c r="C225" s="202" t="s">
        <v>811</v>
      </c>
      <c r="D225" s="202" t="s">
        <v>132</v>
      </c>
      <c r="E225" s="203" t="s">
        <v>812</v>
      </c>
      <c r="F225" s="204" t="s">
        <v>813</v>
      </c>
      <c r="G225" s="205" t="s">
        <v>801</v>
      </c>
      <c r="H225" s="206">
        <v>6</v>
      </c>
      <c r="I225" s="207"/>
      <c r="J225" s="208">
        <f>ROUND(I225*H225,2)</f>
        <v>0</v>
      </c>
      <c r="K225" s="204" t="s">
        <v>356</v>
      </c>
      <c r="L225" s="45"/>
      <c r="M225" s="209" t="s">
        <v>19</v>
      </c>
      <c r="N225" s="210" t="s">
        <v>39</v>
      </c>
      <c r="O225" s="85"/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3" t="s">
        <v>357</v>
      </c>
      <c r="AT225" s="213" t="s">
        <v>132</v>
      </c>
      <c r="AU225" s="213" t="s">
        <v>73</v>
      </c>
      <c r="AY225" s="18" t="s">
        <v>129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8" t="s">
        <v>73</v>
      </c>
      <c r="BK225" s="214">
        <f>ROUND(I225*H225,2)</f>
        <v>0</v>
      </c>
      <c r="BL225" s="18" t="s">
        <v>357</v>
      </c>
      <c r="BM225" s="213" t="s">
        <v>814</v>
      </c>
    </row>
    <row r="226" s="2" customFormat="1" ht="24.15" customHeight="1">
      <c r="A226" s="39"/>
      <c r="B226" s="40"/>
      <c r="C226" s="202" t="s">
        <v>815</v>
      </c>
      <c r="D226" s="202" t="s">
        <v>132</v>
      </c>
      <c r="E226" s="203" t="s">
        <v>816</v>
      </c>
      <c r="F226" s="204" t="s">
        <v>817</v>
      </c>
      <c r="G226" s="205" t="s">
        <v>801</v>
      </c>
      <c r="H226" s="206">
        <v>22</v>
      </c>
      <c r="I226" s="207"/>
      <c r="J226" s="208">
        <f>ROUND(I226*H226,2)</f>
        <v>0</v>
      </c>
      <c r="K226" s="204" t="s">
        <v>356</v>
      </c>
      <c r="L226" s="45"/>
      <c r="M226" s="209" t="s">
        <v>19</v>
      </c>
      <c r="N226" s="210" t="s">
        <v>39</v>
      </c>
      <c r="O226" s="85"/>
      <c r="P226" s="211">
        <f>O226*H226</f>
        <v>0</v>
      </c>
      <c r="Q226" s="211">
        <v>0</v>
      </c>
      <c r="R226" s="211">
        <f>Q226*H226</f>
        <v>0</v>
      </c>
      <c r="S226" s="211">
        <v>0</v>
      </c>
      <c r="T226" s="21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3" t="s">
        <v>357</v>
      </c>
      <c r="AT226" s="213" t="s">
        <v>132</v>
      </c>
      <c r="AU226" s="213" t="s">
        <v>73</v>
      </c>
      <c r="AY226" s="18" t="s">
        <v>129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8" t="s">
        <v>73</v>
      </c>
      <c r="BK226" s="214">
        <f>ROUND(I226*H226,2)</f>
        <v>0</v>
      </c>
      <c r="BL226" s="18" t="s">
        <v>357</v>
      </c>
      <c r="BM226" s="213" t="s">
        <v>818</v>
      </c>
    </row>
    <row r="227" s="2" customFormat="1" ht="55.5" customHeight="1">
      <c r="A227" s="39"/>
      <c r="B227" s="40"/>
      <c r="C227" s="202" t="s">
        <v>819</v>
      </c>
      <c r="D227" s="202" t="s">
        <v>132</v>
      </c>
      <c r="E227" s="203" t="s">
        <v>820</v>
      </c>
      <c r="F227" s="204" t="s">
        <v>821</v>
      </c>
      <c r="G227" s="205" t="s">
        <v>181</v>
      </c>
      <c r="H227" s="206">
        <v>1</v>
      </c>
      <c r="I227" s="207"/>
      <c r="J227" s="208">
        <f>ROUND(I227*H227,2)</f>
        <v>0</v>
      </c>
      <c r="K227" s="204" t="s">
        <v>356</v>
      </c>
      <c r="L227" s="45"/>
      <c r="M227" s="209" t="s">
        <v>19</v>
      </c>
      <c r="N227" s="210" t="s">
        <v>39</v>
      </c>
      <c r="O227" s="85"/>
      <c r="P227" s="211">
        <f>O227*H227</f>
        <v>0</v>
      </c>
      <c r="Q227" s="211">
        <v>0</v>
      </c>
      <c r="R227" s="211">
        <f>Q227*H227</f>
        <v>0</v>
      </c>
      <c r="S227" s="211">
        <v>0</v>
      </c>
      <c r="T227" s="21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3" t="s">
        <v>357</v>
      </c>
      <c r="AT227" s="213" t="s">
        <v>132</v>
      </c>
      <c r="AU227" s="213" t="s">
        <v>73</v>
      </c>
      <c r="AY227" s="18" t="s">
        <v>129</v>
      </c>
      <c r="BE227" s="214">
        <f>IF(N227="základní",J227,0)</f>
        <v>0</v>
      </c>
      <c r="BF227" s="214">
        <f>IF(N227="snížená",J227,0)</f>
        <v>0</v>
      </c>
      <c r="BG227" s="214">
        <f>IF(N227="zákl. přenesená",J227,0)</f>
        <v>0</v>
      </c>
      <c r="BH227" s="214">
        <f>IF(N227="sníž. přenesená",J227,0)</f>
        <v>0</v>
      </c>
      <c r="BI227" s="214">
        <f>IF(N227="nulová",J227,0)</f>
        <v>0</v>
      </c>
      <c r="BJ227" s="18" t="s">
        <v>73</v>
      </c>
      <c r="BK227" s="214">
        <f>ROUND(I227*H227,2)</f>
        <v>0</v>
      </c>
      <c r="BL227" s="18" t="s">
        <v>357</v>
      </c>
      <c r="BM227" s="213" t="s">
        <v>822</v>
      </c>
    </row>
    <row r="228" s="2" customFormat="1" ht="21.75" customHeight="1">
      <c r="A228" s="39"/>
      <c r="B228" s="40"/>
      <c r="C228" s="202" t="s">
        <v>823</v>
      </c>
      <c r="D228" s="202" t="s">
        <v>132</v>
      </c>
      <c r="E228" s="203" t="s">
        <v>824</v>
      </c>
      <c r="F228" s="204" t="s">
        <v>825</v>
      </c>
      <c r="G228" s="205" t="s">
        <v>181</v>
      </c>
      <c r="H228" s="206">
        <v>1</v>
      </c>
      <c r="I228" s="207"/>
      <c r="J228" s="208">
        <f>ROUND(I228*H228,2)</f>
        <v>0</v>
      </c>
      <c r="K228" s="204" t="s">
        <v>356</v>
      </c>
      <c r="L228" s="45"/>
      <c r="M228" s="209" t="s">
        <v>19</v>
      </c>
      <c r="N228" s="210" t="s">
        <v>39</v>
      </c>
      <c r="O228" s="85"/>
      <c r="P228" s="211">
        <f>O228*H228</f>
        <v>0</v>
      </c>
      <c r="Q228" s="211">
        <v>0</v>
      </c>
      <c r="R228" s="211">
        <f>Q228*H228</f>
        <v>0</v>
      </c>
      <c r="S228" s="211">
        <v>0</v>
      </c>
      <c r="T228" s="21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3" t="s">
        <v>357</v>
      </c>
      <c r="AT228" s="213" t="s">
        <v>132</v>
      </c>
      <c r="AU228" s="213" t="s">
        <v>73</v>
      </c>
      <c r="AY228" s="18" t="s">
        <v>129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8" t="s">
        <v>73</v>
      </c>
      <c r="BK228" s="214">
        <f>ROUND(I228*H228,2)</f>
        <v>0</v>
      </c>
      <c r="BL228" s="18" t="s">
        <v>357</v>
      </c>
      <c r="BM228" s="213" t="s">
        <v>826</v>
      </c>
    </row>
    <row r="229" s="2" customFormat="1" ht="24.15" customHeight="1">
      <c r="A229" s="39"/>
      <c r="B229" s="40"/>
      <c r="C229" s="202" t="s">
        <v>827</v>
      </c>
      <c r="D229" s="202" t="s">
        <v>132</v>
      </c>
      <c r="E229" s="203" t="s">
        <v>828</v>
      </c>
      <c r="F229" s="204" t="s">
        <v>829</v>
      </c>
      <c r="G229" s="205" t="s">
        <v>181</v>
      </c>
      <c r="H229" s="206">
        <v>1</v>
      </c>
      <c r="I229" s="207"/>
      <c r="J229" s="208">
        <f>ROUND(I229*H229,2)</f>
        <v>0</v>
      </c>
      <c r="K229" s="204" t="s">
        <v>356</v>
      </c>
      <c r="L229" s="45"/>
      <c r="M229" s="209" t="s">
        <v>19</v>
      </c>
      <c r="N229" s="210" t="s">
        <v>39</v>
      </c>
      <c r="O229" s="85"/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3" t="s">
        <v>357</v>
      </c>
      <c r="AT229" s="213" t="s">
        <v>132</v>
      </c>
      <c r="AU229" s="213" t="s">
        <v>73</v>
      </c>
      <c r="AY229" s="18" t="s">
        <v>129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8" t="s">
        <v>73</v>
      </c>
      <c r="BK229" s="214">
        <f>ROUND(I229*H229,2)</f>
        <v>0</v>
      </c>
      <c r="BL229" s="18" t="s">
        <v>357</v>
      </c>
      <c r="BM229" s="213" t="s">
        <v>830</v>
      </c>
    </row>
    <row r="230" s="2" customFormat="1" ht="33" customHeight="1">
      <c r="A230" s="39"/>
      <c r="B230" s="40"/>
      <c r="C230" s="202" t="s">
        <v>831</v>
      </c>
      <c r="D230" s="202" t="s">
        <v>132</v>
      </c>
      <c r="E230" s="203" t="s">
        <v>832</v>
      </c>
      <c r="F230" s="204" t="s">
        <v>833</v>
      </c>
      <c r="G230" s="205" t="s">
        <v>181</v>
      </c>
      <c r="H230" s="206">
        <v>6</v>
      </c>
      <c r="I230" s="207"/>
      <c r="J230" s="208">
        <f>ROUND(I230*H230,2)</f>
        <v>0</v>
      </c>
      <c r="K230" s="204" t="s">
        <v>356</v>
      </c>
      <c r="L230" s="45"/>
      <c r="M230" s="209" t="s">
        <v>19</v>
      </c>
      <c r="N230" s="210" t="s">
        <v>39</v>
      </c>
      <c r="O230" s="85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3" t="s">
        <v>357</v>
      </c>
      <c r="AT230" s="213" t="s">
        <v>132</v>
      </c>
      <c r="AU230" s="213" t="s">
        <v>73</v>
      </c>
      <c r="AY230" s="18" t="s">
        <v>129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8" t="s">
        <v>73</v>
      </c>
      <c r="BK230" s="214">
        <f>ROUND(I230*H230,2)</f>
        <v>0</v>
      </c>
      <c r="BL230" s="18" t="s">
        <v>357</v>
      </c>
      <c r="BM230" s="213" t="s">
        <v>834</v>
      </c>
    </row>
    <row r="231" s="2" customFormat="1" ht="62.7" customHeight="1">
      <c r="A231" s="39"/>
      <c r="B231" s="40"/>
      <c r="C231" s="202" t="s">
        <v>835</v>
      </c>
      <c r="D231" s="202" t="s">
        <v>132</v>
      </c>
      <c r="E231" s="203" t="s">
        <v>836</v>
      </c>
      <c r="F231" s="204" t="s">
        <v>837</v>
      </c>
      <c r="G231" s="205" t="s">
        <v>181</v>
      </c>
      <c r="H231" s="206">
        <v>1</v>
      </c>
      <c r="I231" s="207"/>
      <c r="J231" s="208">
        <f>ROUND(I231*H231,2)</f>
        <v>0</v>
      </c>
      <c r="K231" s="204" t="s">
        <v>356</v>
      </c>
      <c r="L231" s="45"/>
      <c r="M231" s="209" t="s">
        <v>19</v>
      </c>
      <c r="N231" s="210" t="s">
        <v>39</v>
      </c>
      <c r="O231" s="85"/>
      <c r="P231" s="211">
        <f>O231*H231</f>
        <v>0</v>
      </c>
      <c r="Q231" s="211">
        <v>0</v>
      </c>
      <c r="R231" s="211">
        <f>Q231*H231</f>
        <v>0</v>
      </c>
      <c r="S231" s="211">
        <v>0</v>
      </c>
      <c r="T231" s="212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3" t="s">
        <v>357</v>
      </c>
      <c r="AT231" s="213" t="s">
        <v>132</v>
      </c>
      <c r="AU231" s="213" t="s">
        <v>73</v>
      </c>
      <c r="AY231" s="18" t="s">
        <v>129</v>
      </c>
      <c r="BE231" s="214">
        <f>IF(N231="základní",J231,0)</f>
        <v>0</v>
      </c>
      <c r="BF231" s="214">
        <f>IF(N231="snížená",J231,0)</f>
        <v>0</v>
      </c>
      <c r="BG231" s="214">
        <f>IF(N231="zákl. přenesená",J231,0)</f>
        <v>0</v>
      </c>
      <c r="BH231" s="214">
        <f>IF(N231="sníž. přenesená",J231,0)</f>
        <v>0</v>
      </c>
      <c r="BI231" s="214">
        <f>IF(N231="nulová",J231,0)</f>
        <v>0</v>
      </c>
      <c r="BJ231" s="18" t="s">
        <v>73</v>
      </c>
      <c r="BK231" s="214">
        <f>ROUND(I231*H231,2)</f>
        <v>0</v>
      </c>
      <c r="BL231" s="18" t="s">
        <v>357</v>
      </c>
      <c r="BM231" s="213" t="s">
        <v>838</v>
      </c>
    </row>
    <row r="232" s="2" customFormat="1" ht="24.15" customHeight="1">
      <c r="A232" s="39"/>
      <c r="B232" s="40"/>
      <c r="C232" s="202" t="s">
        <v>408</v>
      </c>
      <c r="D232" s="202" t="s">
        <v>132</v>
      </c>
      <c r="E232" s="203" t="s">
        <v>839</v>
      </c>
      <c r="F232" s="204" t="s">
        <v>840</v>
      </c>
      <c r="G232" s="205" t="s">
        <v>181</v>
      </c>
      <c r="H232" s="206">
        <v>1</v>
      </c>
      <c r="I232" s="207"/>
      <c r="J232" s="208">
        <f>ROUND(I232*H232,2)</f>
        <v>0</v>
      </c>
      <c r="K232" s="204" t="s">
        <v>356</v>
      </c>
      <c r="L232" s="45"/>
      <c r="M232" s="209" t="s">
        <v>19</v>
      </c>
      <c r="N232" s="210" t="s">
        <v>39</v>
      </c>
      <c r="O232" s="85"/>
      <c r="P232" s="211">
        <f>O232*H232</f>
        <v>0</v>
      </c>
      <c r="Q232" s="211">
        <v>0</v>
      </c>
      <c r="R232" s="211">
        <f>Q232*H232</f>
        <v>0</v>
      </c>
      <c r="S232" s="211">
        <v>0</v>
      </c>
      <c r="T232" s="21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3" t="s">
        <v>357</v>
      </c>
      <c r="AT232" s="213" t="s">
        <v>132</v>
      </c>
      <c r="AU232" s="213" t="s">
        <v>73</v>
      </c>
      <c r="AY232" s="18" t="s">
        <v>129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8" t="s">
        <v>73</v>
      </c>
      <c r="BK232" s="214">
        <f>ROUND(I232*H232,2)</f>
        <v>0</v>
      </c>
      <c r="BL232" s="18" t="s">
        <v>357</v>
      </c>
      <c r="BM232" s="213" t="s">
        <v>841</v>
      </c>
    </row>
    <row r="233" s="2" customFormat="1" ht="24.15" customHeight="1">
      <c r="A233" s="39"/>
      <c r="B233" s="40"/>
      <c r="C233" s="215" t="s">
        <v>842</v>
      </c>
      <c r="D233" s="215" t="s">
        <v>199</v>
      </c>
      <c r="E233" s="216" t="s">
        <v>843</v>
      </c>
      <c r="F233" s="217" t="s">
        <v>844</v>
      </c>
      <c r="G233" s="218" t="s">
        <v>181</v>
      </c>
      <c r="H233" s="219">
        <v>1</v>
      </c>
      <c r="I233" s="220"/>
      <c r="J233" s="221">
        <f>ROUND(I233*H233,2)</f>
        <v>0</v>
      </c>
      <c r="K233" s="217" t="s">
        <v>356</v>
      </c>
      <c r="L233" s="222"/>
      <c r="M233" s="223" t="s">
        <v>19</v>
      </c>
      <c r="N233" s="224" t="s">
        <v>39</v>
      </c>
      <c r="O233" s="85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3" t="s">
        <v>357</v>
      </c>
      <c r="AT233" s="213" t="s">
        <v>199</v>
      </c>
      <c r="AU233" s="213" t="s">
        <v>73</v>
      </c>
      <c r="AY233" s="18" t="s">
        <v>129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8" t="s">
        <v>73</v>
      </c>
      <c r="BK233" s="214">
        <f>ROUND(I233*H233,2)</f>
        <v>0</v>
      </c>
      <c r="BL233" s="18" t="s">
        <v>357</v>
      </c>
      <c r="BM233" s="213" t="s">
        <v>845</v>
      </c>
    </row>
    <row r="234" s="2" customFormat="1" ht="21.75" customHeight="1">
      <c r="A234" s="39"/>
      <c r="B234" s="40"/>
      <c r="C234" s="215" t="s">
        <v>846</v>
      </c>
      <c r="D234" s="215" t="s">
        <v>199</v>
      </c>
      <c r="E234" s="216" t="s">
        <v>847</v>
      </c>
      <c r="F234" s="217" t="s">
        <v>848</v>
      </c>
      <c r="G234" s="218" t="s">
        <v>154</v>
      </c>
      <c r="H234" s="219">
        <v>12</v>
      </c>
      <c r="I234" s="220"/>
      <c r="J234" s="221">
        <f>ROUND(I234*H234,2)</f>
        <v>0</v>
      </c>
      <c r="K234" s="217" t="s">
        <v>356</v>
      </c>
      <c r="L234" s="222"/>
      <c r="M234" s="249" t="s">
        <v>19</v>
      </c>
      <c r="N234" s="250" t="s">
        <v>39</v>
      </c>
      <c r="O234" s="244"/>
      <c r="P234" s="245">
        <f>O234*H234</f>
        <v>0</v>
      </c>
      <c r="Q234" s="245">
        <v>0</v>
      </c>
      <c r="R234" s="245">
        <f>Q234*H234</f>
        <v>0</v>
      </c>
      <c r="S234" s="245">
        <v>0</v>
      </c>
      <c r="T234" s="24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3" t="s">
        <v>357</v>
      </c>
      <c r="AT234" s="213" t="s">
        <v>199</v>
      </c>
      <c r="AU234" s="213" t="s">
        <v>73</v>
      </c>
      <c r="AY234" s="18" t="s">
        <v>129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8" t="s">
        <v>73</v>
      </c>
      <c r="BK234" s="214">
        <f>ROUND(I234*H234,2)</f>
        <v>0</v>
      </c>
      <c r="BL234" s="18" t="s">
        <v>357</v>
      </c>
      <c r="BM234" s="213" t="s">
        <v>849</v>
      </c>
    </row>
    <row r="235" s="2" customFormat="1" ht="6.96" customHeight="1">
      <c r="A235" s="39"/>
      <c r="B235" s="60"/>
      <c r="C235" s="61"/>
      <c r="D235" s="61"/>
      <c r="E235" s="61"/>
      <c r="F235" s="61"/>
      <c r="G235" s="61"/>
      <c r="H235" s="61"/>
      <c r="I235" s="61"/>
      <c r="J235" s="61"/>
      <c r="K235" s="61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7++2Ey/Y13KuNMk/wBGnOyDZ9EXc5uqPkjHAUXsTJxGHTgJhGvct8AYNYbwGRHsgFZ8ZwG8sfzsVGXVaaNdSVw==" hashValue="/m0mlvyWYa2eR7Ul4SrAtx8yYwStPIwED5FoLstqowEH8reNBOqODxPtJSE9mogx82fRFzI1Svwkh6A1BMGbxg==" algorithmName="SHA-512" password="CC35"/>
  <autoFilter ref="C79:K23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2" t="s">
        <v>16</v>
      </c>
      <c r="L6" s="21"/>
    </row>
    <row r="7" s="1" customFormat="1" ht="16.5" customHeight="1">
      <c r="B7" s="21"/>
      <c r="E7" s="247" t="str">
        <f>'Rekapitulace stavby'!K6</f>
        <v>Oprava rozvodny NN v TS- KV Horní nádraží_2023</v>
      </c>
      <c r="F7" s="132"/>
      <c r="G7" s="132"/>
      <c r="H7" s="132"/>
      <c r="L7" s="21"/>
    </row>
    <row r="8" s="2" customFormat="1" ht="12" customHeight="1">
      <c r="A8" s="39"/>
      <c r="B8" s="45"/>
      <c r="C8" s="39"/>
      <c r="D8" s="132" t="s">
        <v>349</v>
      </c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4" t="s">
        <v>850</v>
      </c>
      <c r="F9" s="39"/>
      <c r="G9" s="39"/>
      <c r="H9" s="39"/>
      <c r="I9" s="39"/>
      <c r="J9" s="39"/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2" t="s">
        <v>18</v>
      </c>
      <c r="E11" s="39"/>
      <c r="F11" s="135" t="s">
        <v>19</v>
      </c>
      <c r="G11" s="39"/>
      <c r="H11" s="39"/>
      <c r="I11" s="132" t="s">
        <v>20</v>
      </c>
      <c r="J11" s="135" t="s">
        <v>19</v>
      </c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21</v>
      </c>
      <c r="E12" s="39"/>
      <c r="F12" s="135" t="s">
        <v>22</v>
      </c>
      <c r="G12" s="39"/>
      <c r="H12" s="39"/>
      <c r="I12" s="132" t="s">
        <v>23</v>
      </c>
      <c r="J12" s="136" t="str">
        <f>'Rekapitulace stavby'!AN8</f>
        <v>9. 5. 2023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2" t="s">
        <v>25</v>
      </c>
      <c r="E14" s="39"/>
      <c r="F14" s="39"/>
      <c r="G14" s="39"/>
      <c r="H14" s="39"/>
      <c r="I14" s="132" t="s">
        <v>26</v>
      </c>
      <c r="J14" s="135" t="s">
        <v>19</v>
      </c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5" t="s">
        <v>22</v>
      </c>
      <c r="F15" s="39"/>
      <c r="G15" s="39"/>
      <c r="H15" s="39"/>
      <c r="I15" s="132" t="s">
        <v>27</v>
      </c>
      <c r="J15" s="135" t="s">
        <v>19</v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2" t="s">
        <v>28</v>
      </c>
      <c r="E17" s="39"/>
      <c r="F17" s="39"/>
      <c r="G17" s="39"/>
      <c r="H17" s="39"/>
      <c r="I17" s="132" t="s">
        <v>26</v>
      </c>
      <c r="J17" s="34" t="str">
        <f>'Rekapitulace stavby'!AN13</f>
        <v>Vyplň údaj</v>
      </c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5"/>
      <c r="G18" s="135"/>
      <c r="H18" s="135"/>
      <c r="I18" s="132" t="s">
        <v>27</v>
      </c>
      <c r="J18" s="34" t="str">
        <f>'Rekapitulace stavby'!AN14</f>
        <v>Vyplň údaj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2" t="s">
        <v>30</v>
      </c>
      <c r="E20" s="39"/>
      <c r="F20" s="39"/>
      <c r="G20" s="39"/>
      <c r="H20" s="39"/>
      <c r="I20" s="132" t="s">
        <v>26</v>
      </c>
      <c r="J20" s="135" t="s">
        <v>19</v>
      </c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5" t="s">
        <v>22</v>
      </c>
      <c r="F21" s="39"/>
      <c r="G21" s="39"/>
      <c r="H21" s="39"/>
      <c r="I21" s="132" t="s">
        <v>27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2" t="s">
        <v>31</v>
      </c>
      <c r="E23" s="39"/>
      <c r="F23" s="39"/>
      <c r="G23" s="39"/>
      <c r="H23" s="39"/>
      <c r="I23" s="132" t="s">
        <v>26</v>
      </c>
      <c r="J23" s="135" t="s">
        <v>19</v>
      </c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5" t="s">
        <v>22</v>
      </c>
      <c r="F24" s="39"/>
      <c r="G24" s="39"/>
      <c r="H24" s="39"/>
      <c r="I24" s="132" t="s">
        <v>27</v>
      </c>
      <c r="J24" s="135" t="s">
        <v>19</v>
      </c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2" t="s">
        <v>32</v>
      </c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2" t="s">
        <v>34</v>
      </c>
      <c r="E30" s="39"/>
      <c r="F30" s="39"/>
      <c r="G30" s="39"/>
      <c r="H30" s="39"/>
      <c r="I30" s="39"/>
      <c r="J30" s="143">
        <f>ROUND(J80, 2)</f>
        <v>0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1"/>
      <c r="E31" s="141"/>
      <c r="F31" s="141"/>
      <c r="G31" s="141"/>
      <c r="H31" s="141"/>
      <c r="I31" s="141"/>
      <c r="J31" s="141"/>
      <c r="K31" s="141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4" t="s">
        <v>36</v>
      </c>
      <c r="G32" s="39"/>
      <c r="H32" s="39"/>
      <c r="I32" s="144" t="s">
        <v>35</v>
      </c>
      <c r="J32" s="144" t="s">
        <v>37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5" t="s">
        <v>38</v>
      </c>
      <c r="E33" s="132" t="s">
        <v>39</v>
      </c>
      <c r="F33" s="146">
        <f>ROUND((SUM(BE80:BE170)),  2)</f>
        <v>0</v>
      </c>
      <c r="G33" s="39"/>
      <c r="H33" s="39"/>
      <c r="I33" s="147">
        <v>0.20999999999999999</v>
      </c>
      <c r="J33" s="146">
        <f>ROUND(((SUM(BE80:BE170))*I33),  2)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2" t="s">
        <v>40</v>
      </c>
      <c r="F34" s="146">
        <f>ROUND((SUM(BF80:BF170)),  2)</f>
        <v>0</v>
      </c>
      <c r="G34" s="39"/>
      <c r="H34" s="39"/>
      <c r="I34" s="147">
        <v>0.14999999999999999</v>
      </c>
      <c r="J34" s="146">
        <f>ROUND(((SUM(BF80:BF170))*I34),  2)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2" t="s">
        <v>41</v>
      </c>
      <c r="F35" s="146">
        <f>ROUND((SUM(BG80:BG170)),  2)</f>
        <v>0</v>
      </c>
      <c r="G35" s="39"/>
      <c r="H35" s="39"/>
      <c r="I35" s="147">
        <v>0.20999999999999999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2" t="s">
        <v>42</v>
      </c>
      <c r="F36" s="146">
        <f>ROUND((SUM(BH80:BH170)),  2)</f>
        <v>0</v>
      </c>
      <c r="G36" s="39"/>
      <c r="H36" s="39"/>
      <c r="I36" s="147">
        <v>0.14999999999999999</v>
      </c>
      <c r="J36" s="146">
        <f>0</f>
        <v>0</v>
      </c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2" t="s">
        <v>43</v>
      </c>
      <c r="F37" s="146">
        <f>ROUND((SUM(BI80:BI170)),  2)</f>
        <v>0</v>
      </c>
      <c r="G37" s="39"/>
      <c r="H37" s="39"/>
      <c r="I37" s="147">
        <v>0</v>
      </c>
      <c r="J37" s="146">
        <f>0</f>
        <v>0</v>
      </c>
      <c r="K37" s="39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0</v>
      </c>
      <c r="K39" s="154"/>
      <c r="L39" s="13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248" t="str">
        <f>E7</f>
        <v>Oprava rozvodny NN v TS- KV Horní nádraží_2023</v>
      </c>
      <c r="F48" s="33"/>
      <c r="G48" s="33"/>
      <c r="H48" s="33"/>
      <c r="I48" s="41"/>
      <c r="J48" s="41"/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349</v>
      </c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připojení RH a vnitřní elektroinstalace (databáze ÚOŽI)</v>
      </c>
      <c r="F50" s="41"/>
      <c r="G50" s="41"/>
      <c r="H50" s="41"/>
      <c r="I50" s="41"/>
      <c r="J50" s="41"/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9. 5. 2023</v>
      </c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66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3"/>
      <c r="C60" s="164"/>
      <c r="D60" s="165" t="s">
        <v>351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3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3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3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114</v>
      </c>
      <c r="D67" s="41"/>
      <c r="E67" s="41"/>
      <c r="F67" s="41"/>
      <c r="G67" s="41"/>
      <c r="H67" s="41"/>
      <c r="I67" s="41"/>
      <c r="J67" s="41"/>
      <c r="K67" s="41"/>
      <c r="L67" s="133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3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3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248" t="str">
        <f>E7</f>
        <v>Oprava rozvodny NN v TS- KV Horní nádraží_2023</v>
      </c>
      <c r="F70" s="33"/>
      <c r="G70" s="33"/>
      <c r="H70" s="33"/>
      <c r="I70" s="41"/>
      <c r="J70" s="41"/>
      <c r="K70" s="41"/>
      <c r="L70" s="133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349</v>
      </c>
      <c r="D71" s="41"/>
      <c r="E71" s="41"/>
      <c r="F71" s="41"/>
      <c r="G71" s="41"/>
      <c r="H71" s="41"/>
      <c r="I71" s="41"/>
      <c r="J71" s="41"/>
      <c r="K71" s="41"/>
      <c r="L71" s="133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02 - připojení RH a vnitřní elektroinstalace (databáze ÚOŽI)</v>
      </c>
      <c r="F72" s="41"/>
      <c r="G72" s="41"/>
      <c r="H72" s="41"/>
      <c r="I72" s="41"/>
      <c r="J72" s="41"/>
      <c r="K72" s="41"/>
      <c r="L72" s="133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3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9. 5. 2023</v>
      </c>
      <c r="K74" s="41"/>
      <c r="L74" s="133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30</v>
      </c>
      <c r="J76" s="37" t="str">
        <f>E21</f>
        <v xml:space="preserve"> </v>
      </c>
      <c r="K76" s="41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28</v>
      </c>
      <c r="D77" s="41"/>
      <c r="E77" s="41"/>
      <c r="F77" s="28" t="str">
        <f>IF(E18="","",E18)</f>
        <v>Vyplň údaj</v>
      </c>
      <c r="G77" s="41"/>
      <c r="H77" s="41"/>
      <c r="I77" s="33" t="s">
        <v>31</v>
      </c>
      <c r="J77" s="37" t="str">
        <f>E24</f>
        <v xml:space="preserve"> </v>
      </c>
      <c r="K77" s="41"/>
      <c r="L77" s="13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5"/>
      <c r="B79" s="176"/>
      <c r="C79" s="177" t="s">
        <v>115</v>
      </c>
      <c r="D79" s="178" t="s">
        <v>53</v>
      </c>
      <c r="E79" s="178" t="s">
        <v>49</v>
      </c>
      <c r="F79" s="178" t="s">
        <v>50</v>
      </c>
      <c r="G79" s="178" t="s">
        <v>116</v>
      </c>
      <c r="H79" s="178" t="s">
        <v>117</v>
      </c>
      <c r="I79" s="178" t="s">
        <v>118</v>
      </c>
      <c r="J79" s="178" t="s">
        <v>97</v>
      </c>
      <c r="K79" s="179" t="s">
        <v>119</v>
      </c>
      <c r="L79" s="180"/>
      <c r="M79" s="93" t="s">
        <v>19</v>
      </c>
      <c r="N79" s="94" t="s">
        <v>38</v>
      </c>
      <c r="O79" s="94" t="s">
        <v>120</v>
      </c>
      <c r="P79" s="94" t="s">
        <v>121</v>
      </c>
      <c r="Q79" s="94" t="s">
        <v>122</v>
      </c>
      <c r="R79" s="94" t="s">
        <v>123</v>
      </c>
      <c r="S79" s="94" t="s">
        <v>124</v>
      </c>
      <c r="T79" s="95" t="s">
        <v>125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9"/>
      <c r="B80" s="40"/>
      <c r="C80" s="100" t="s">
        <v>126</v>
      </c>
      <c r="D80" s="41"/>
      <c r="E80" s="41"/>
      <c r="F80" s="41"/>
      <c r="G80" s="41"/>
      <c r="H80" s="41"/>
      <c r="I80" s="41"/>
      <c r="J80" s="181">
        <f>BK80</f>
        <v>0</v>
      </c>
      <c r="K80" s="41"/>
      <c r="L80" s="45"/>
      <c r="M80" s="96"/>
      <c r="N80" s="182"/>
      <c r="O80" s="97"/>
      <c r="P80" s="183">
        <f>P81</f>
        <v>0</v>
      </c>
      <c r="Q80" s="97"/>
      <c r="R80" s="183">
        <f>R81</f>
        <v>2.0840000000000001</v>
      </c>
      <c r="S80" s="97"/>
      <c r="T80" s="184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67</v>
      </c>
      <c r="AU80" s="18" t="s">
        <v>98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67</v>
      </c>
      <c r="E81" s="189" t="s">
        <v>352</v>
      </c>
      <c r="F81" s="189" t="s">
        <v>353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SUM(P82:P170)</f>
        <v>0</v>
      </c>
      <c r="Q81" s="194"/>
      <c r="R81" s="195">
        <f>SUM(R82:R170)</f>
        <v>2.0840000000000001</v>
      </c>
      <c r="S81" s="194"/>
      <c r="T81" s="196">
        <f>SUM(T82:T170)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136</v>
      </c>
      <c r="AT81" s="198" t="s">
        <v>67</v>
      </c>
      <c r="AU81" s="198" t="s">
        <v>68</v>
      </c>
      <c r="AY81" s="197" t="s">
        <v>129</v>
      </c>
      <c r="BK81" s="199">
        <f>SUM(BK82:BK170)</f>
        <v>0</v>
      </c>
    </row>
    <row r="82" s="2" customFormat="1" ht="24.15" customHeight="1">
      <c r="A82" s="39"/>
      <c r="B82" s="40"/>
      <c r="C82" s="202" t="s">
        <v>73</v>
      </c>
      <c r="D82" s="202" t="s">
        <v>132</v>
      </c>
      <c r="E82" s="203" t="s">
        <v>851</v>
      </c>
      <c r="F82" s="204" t="s">
        <v>852</v>
      </c>
      <c r="G82" s="205" t="s">
        <v>181</v>
      </c>
      <c r="H82" s="206">
        <v>2</v>
      </c>
      <c r="I82" s="207"/>
      <c r="J82" s="208">
        <f>ROUND(I82*H82,2)</f>
        <v>0</v>
      </c>
      <c r="K82" s="204" t="s">
        <v>356</v>
      </c>
      <c r="L82" s="45"/>
      <c r="M82" s="209" t="s">
        <v>19</v>
      </c>
      <c r="N82" s="210" t="s">
        <v>39</v>
      </c>
      <c r="O82" s="85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3" t="s">
        <v>462</v>
      </c>
      <c r="AT82" s="213" t="s">
        <v>132</v>
      </c>
      <c r="AU82" s="213" t="s">
        <v>73</v>
      </c>
      <c r="AY82" s="18" t="s">
        <v>129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8" t="s">
        <v>73</v>
      </c>
      <c r="BK82" s="214">
        <f>ROUND(I82*H82,2)</f>
        <v>0</v>
      </c>
      <c r="BL82" s="18" t="s">
        <v>462</v>
      </c>
      <c r="BM82" s="213" t="s">
        <v>853</v>
      </c>
    </row>
    <row r="83" s="2" customFormat="1" ht="24.15" customHeight="1">
      <c r="A83" s="39"/>
      <c r="B83" s="40"/>
      <c r="C83" s="215" t="s">
        <v>78</v>
      </c>
      <c r="D83" s="215" t="s">
        <v>199</v>
      </c>
      <c r="E83" s="216" t="s">
        <v>854</v>
      </c>
      <c r="F83" s="217" t="s">
        <v>855</v>
      </c>
      <c r="G83" s="218" t="s">
        <v>181</v>
      </c>
      <c r="H83" s="219">
        <v>2</v>
      </c>
      <c r="I83" s="220"/>
      <c r="J83" s="221">
        <f>ROUND(I83*H83,2)</f>
        <v>0</v>
      </c>
      <c r="K83" s="217" t="s">
        <v>356</v>
      </c>
      <c r="L83" s="222"/>
      <c r="M83" s="223" t="s">
        <v>19</v>
      </c>
      <c r="N83" s="224" t="s">
        <v>39</v>
      </c>
      <c r="O83" s="85"/>
      <c r="P83" s="211">
        <f>O83*H83</f>
        <v>0</v>
      </c>
      <c r="Q83" s="211">
        <v>0</v>
      </c>
      <c r="R83" s="211">
        <f>Q83*H83</f>
        <v>0</v>
      </c>
      <c r="S83" s="211">
        <v>0</v>
      </c>
      <c r="T83" s="212">
        <f>S83*H83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R83" s="213" t="s">
        <v>713</v>
      </c>
      <c r="AT83" s="213" t="s">
        <v>199</v>
      </c>
      <c r="AU83" s="213" t="s">
        <v>73</v>
      </c>
      <c r="AY83" s="18" t="s">
        <v>129</v>
      </c>
      <c r="BE83" s="214">
        <f>IF(N83="základní",J83,0)</f>
        <v>0</v>
      </c>
      <c r="BF83" s="214">
        <f>IF(N83="snížená",J83,0)</f>
        <v>0</v>
      </c>
      <c r="BG83" s="214">
        <f>IF(N83="zákl. přenesená",J83,0)</f>
        <v>0</v>
      </c>
      <c r="BH83" s="214">
        <f>IF(N83="sníž. přenesená",J83,0)</f>
        <v>0</v>
      </c>
      <c r="BI83" s="214">
        <f>IF(N83="nulová",J83,0)</f>
        <v>0</v>
      </c>
      <c r="BJ83" s="18" t="s">
        <v>73</v>
      </c>
      <c r="BK83" s="214">
        <f>ROUND(I83*H83,2)</f>
        <v>0</v>
      </c>
      <c r="BL83" s="18" t="s">
        <v>462</v>
      </c>
      <c r="BM83" s="213" t="s">
        <v>856</v>
      </c>
    </row>
    <row r="84" s="2" customFormat="1" ht="24.15" customHeight="1">
      <c r="A84" s="39"/>
      <c r="B84" s="40"/>
      <c r="C84" s="202" t="s">
        <v>141</v>
      </c>
      <c r="D84" s="202" t="s">
        <v>132</v>
      </c>
      <c r="E84" s="203" t="s">
        <v>857</v>
      </c>
      <c r="F84" s="204" t="s">
        <v>858</v>
      </c>
      <c r="G84" s="205" t="s">
        <v>181</v>
      </c>
      <c r="H84" s="206">
        <v>3</v>
      </c>
      <c r="I84" s="207"/>
      <c r="J84" s="208">
        <f>ROUND(I84*H84,2)</f>
        <v>0</v>
      </c>
      <c r="K84" s="204" t="s">
        <v>356</v>
      </c>
      <c r="L84" s="45"/>
      <c r="M84" s="209" t="s">
        <v>19</v>
      </c>
      <c r="N84" s="210" t="s">
        <v>39</v>
      </c>
      <c r="O84" s="85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3" t="s">
        <v>462</v>
      </c>
      <c r="AT84" s="213" t="s">
        <v>132</v>
      </c>
      <c r="AU84" s="213" t="s">
        <v>73</v>
      </c>
      <c r="AY84" s="18" t="s">
        <v>129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8" t="s">
        <v>73</v>
      </c>
      <c r="BK84" s="214">
        <f>ROUND(I84*H84,2)</f>
        <v>0</v>
      </c>
      <c r="BL84" s="18" t="s">
        <v>462</v>
      </c>
      <c r="BM84" s="213" t="s">
        <v>859</v>
      </c>
    </row>
    <row r="85" s="2" customFormat="1" ht="21.75" customHeight="1">
      <c r="A85" s="39"/>
      <c r="B85" s="40"/>
      <c r="C85" s="215" t="s">
        <v>136</v>
      </c>
      <c r="D85" s="215" t="s">
        <v>199</v>
      </c>
      <c r="E85" s="216" t="s">
        <v>860</v>
      </c>
      <c r="F85" s="217" t="s">
        <v>861</v>
      </c>
      <c r="G85" s="218" t="s">
        <v>181</v>
      </c>
      <c r="H85" s="219">
        <v>3</v>
      </c>
      <c r="I85" s="220"/>
      <c r="J85" s="221">
        <f>ROUND(I85*H85,2)</f>
        <v>0</v>
      </c>
      <c r="K85" s="217" t="s">
        <v>356</v>
      </c>
      <c r="L85" s="222"/>
      <c r="M85" s="223" t="s">
        <v>19</v>
      </c>
      <c r="N85" s="224" t="s">
        <v>39</v>
      </c>
      <c r="O85" s="85"/>
      <c r="P85" s="211">
        <f>O85*H85</f>
        <v>0</v>
      </c>
      <c r="Q85" s="211">
        <v>0</v>
      </c>
      <c r="R85" s="211">
        <f>Q85*H85</f>
        <v>0</v>
      </c>
      <c r="S85" s="211">
        <v>0</v>
      </c>
      <c r="T85" s="212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3" t="s">
        <v>408</v>
      </c>
      <c r="AT85" s="213" t="s">
        <v>199</v>
      </c>
      <c r="AU85" s="213" t="s">
        <v>73</v>
      </c>
      <c r="AY85" s="18" t="s">
        <v>129</v>
      </c>
      <c r="BE85" s="214">
        <f>IF(N85="základní",J85,0)</f>
        <v>0</v>
      </c>
      <c r="BF85" s="214">
        <f>IF(N85="snížená",J85,0)</f>
        <v>0</v>
      </c>
      <c r="BG85" s="214">
        <f>IF(N85="zákl. přenesená",J85,0)</f>
        <v>0</v>
      </c>
      <c r="BH85" s="214">
        <f>IF(N85="sníž. přenesená",J85,0)</f>
        <v>0</v>
      </c>
      <c r="BI85" s="214">
        <f>IF(N85="nulová",J85,0)</f>
        <v>0</v>
      </c>
      <c r="BJ85" s="18" t="s">
        <v>73</v>
      </c>
      <c r="BK85" s="214">
        <f>ROUND(I85*H85,2)</f>
        <v>0</v>
      </c>
      <c r="BL85" s="18" t="s">
        <v>408</v>
      </c>
      <c r="BM85" s="213" t="s">
        <v>862</v>
      </c>
    </row>
    <row r="86" s="2" customFormat="1" ht="24.15" customHeight="1">
      <c r="A86" s="39"/>
      <c r="B86" s="40"/>
      <c r="C86" s="202" t="s">
        <v>148</v>
      </c>
      <c r="D86" s="202" t="s">
        <v>132</v>
      </c>
      <c r="E86" s="203" t="s">
        <v>863</v>
      </c>
      <c r="F86" s="204" t="s">
        <v>864</v>
      </c>
      <c r="G86" s="205" t="s">
        <v>154</v>
      </c>
      <c r="H86" s="206">
        <v>12</v>
      </c>
      <c r="I86" s="207"/>
      <c r="J86" s="208">
        <f>ROUND(I86*H86,2)</f>
        <v>0</v>
      </c>
      <c r="K86" s="204" t="s">
        <v>356</v>
      </c>
      <c r="L86" s="45"/>
      <c r="M86" s="209" t="s">
        <v>19</v>
      </c>
      <c r="N86" s="210" t="s">
        <v>39</v>
      </c>
      <c r="O86" s="85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3" t="s">
        <v>462</v>
      </c>
      <c r="AT86" s="213" t="s">
        <v>132</v>
      </c>
      <c r="AU86" s="213" t="s">
        <v>73</v>
      </c>
      <c r="AY86" s="18" t="s">
        <v>129</v>
      </c>
      <c r="BE86" s="214">
        <f>IF(N86="základní",J86,0)</f>
        <v>0</v>
      </c>
      <c r="BF86" s="214">
        <f>IF(N86="snížená",J86,0)</f>
        <v>0</v>
      </c>
      <c r="BG86" s="214">
        <f>IF(N86="zákl. přenesená",J86,0)</f>
        <v>0</v>
      </c>
      <c r="BH86" s="214">
        <f>IF(N86="sníž. přenesená",J86,0)</f>
        <v>0</v>
      </c>
      <c r="BI86" s="214">
        <f>IF(N86="nulová",J86,0)</f>
        <v>0</v>
      </c>
      <c r="BJ86" s="18" t="s">
        <v>73</v>
      </c>
      <c r="BK86" s="214">
        <f>ROUND(I86*H86,2)</f>
        <v>0</v>
      </c>
      <c r="BL86" s="18" t="s">
        <v>462</v>
      </c>
      <c r="BM86" s="213" t="s">
        <v>865</v>
      </c>
    </row>
    <row r="87" s="2" customFormat="1" ht="16.5" customHeight="1">
      <c r="A87" s="39"/>
      <c r="B87" s="40"/>
      <c r="C87" s="215" t="s">
        <v>130</v>
      </c>
      <c r="D87" s="215" t="s">
        <v>199</v>
      </c>
      <c r="E87" s="216" t="s">
        <v>866</v>
      </c>
      <c r="F87" s="217" t="s">
        <v>867</v>
      </c>
      <c r="G87" s="218" t="s">
        <v>181</v>
      </c>
      <c r="H87" s="219">
        <v>42</v>
      </c>
      <c r="I87" s="220"/>
      <c r="J87" s="221">
        <f>ROUND(I87*H87,2)</f>
        <v>0</v>
      </c>
      <c r="K87" s="217" t="s">
        <v>356</v>
      </c>
      <c r="L87" s="222"/>
      <c r="M87" s="223" t="s">
        <v>19</v>
      </c>
      <c r="N87" s="224" t="s">
        <v>39</v>
      </c>
      <c r="O87" s="85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3" t="s">
        <v>408</v>
      </c>
      <c r="AT87" s="213" t="s">
        <v>199</v>
      </c>
      <c r="AU87" s="213" t="s">
        <v>73</v>
      </c>
      <c r="AY87" s="18" t="s">
        <v>129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8" t="s">
        <v>73</v>
      </c>
      <c r="BK87" s="214">
        <f>ROUND(I87*H87,2)</f>
        <v>0</v>
      </c>
      <c r="BL87" s="18" t="s">
        <v>408</v>
      </c>
      <c r="BM87" s="213" t="s">
        <v>868</v>
      </c>
    </row>
    <row r="88" s="2" customFormat="1" ht="21.75" customHeight="1">
      <c r="A88" s="39"/>
      <c r="B88" s="40"/>
      <c r="C88" s="202" t="s">
        <v>156</v>
      </c>
      <c r="D88" s="202" t="s">
        <v>132</v>
      </c>
      <c r="E88" s="203" t="s">
        <v>869</v>
      </c>
      <c r="F88" s="204" t="s">
        <v>870</v>
      </c>
      <c r="G88" s="205" t="s">
        <v>181</v>
      </c>
      <c r="H88" s="206">
        <v>42</v>
      </c>
      <c r="I88" s="207"/>
      <c r="J88" s="208">
        <f>ROUND(I88*H88,2)</f>
        <v>0</v>
      </c>
      <c r="K88" s="204" t="s">
        <v>356</v>
      </c>
      <c r="L88" s="45"/>
      <c r="M88" s="209" t="s">
        <v>19</v>
      </c>
      <c r="N88" s="210" t="s">
        <v>39</v>
      </c>
      <c r="O88" s="85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3" t="s">
        <v>462</v>
      </c>
      <c r="AT88" s="213" t="s">
        <v>132</v>
      </c>
      <c r="AU88" s="213" t="s">
        <v>73</v>
      </c>
      <c r="AY88" s="18" t="s">
        <v>129</v>
      </c>
      <c r="BE88" s="214">
        <f>IF(N88="základní",J88,0)</f>
        <v>0</v>
      </c>
      <c r="BF88" s="214">
        <f>IF(N88="snížená",J88,0)</f>
        <v>0</v>
      </c>
      <c r="BG88" s="214">
        <f>IF(N88="zákl. přenesená",J88,0)</f>
        <v>0</v>
      </c>
      <c r="BH88" s="214">
        <f>IF(N88="sníž. přenesená",J88,0)</f>
        <v>0</v>
      </c>
      <c r="BI88" s="214">
        <f>IF(N88="nulová",J88,0)</f>
        <v>0</v>
      </c>
      <c r="BJ88" s="18" t="s">
        <v>73</v>
      </c>
      <c r="BK88" s="214">
        <f>ROUND(I88*H88,2)</f>
        <v>0</v>
      </c>
      <c r="BL88" s="18" t="s">
        <v>462</v>
      </c>
      <c r="BM88" s="213" t="s">
        <v>871</v>
      </c>
    </row>
    <row r="89" s="2" customFormat="1" ht="16.5" customHeight="1">
      <c r="A89" s="39"/>
      <c r="B89" s="40"/>
      <c r="C89" s="215" t="s">
        <v>160</v>
      </c>
      <c r="D89" s="215" t="s">
        <v>199</v>
      </c>
      <c r="E89" s="216" t="s">
        <v>872</v>
      </c>
      <c r="F89" s="217" t="s">
        <v>873</v>
      </c>
      <c r="G89" s="218" t="s">
        <v>154</v>
      </c>
      <c r="H89" s="219">
        <v>4</v>
      </c>
      <c r="I89" s="220"/>
      <c r="J89" s="221">
        <f>ROUND(I89*H89,2)</f>
        <v>0</v>
      </c>
      <c r="K89" s="217" t="s">
        <v>356</v>
      </c>
      <c r="L89" s="222"/>
      <c r="M89" s="223" t="s">
        <v>19</v>
      </c>
      <c r="N89" s="224" t="s">
        <v>39</v>
      </c>
      <c r="O89" s="85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3" t="s">
        <v>408</v>
      </c>
      <c r="AT89" s="213" t="s">
        <v>199</v>
      </c>
      <c r="AU89" s="213" t="s">
        <v>73</v>
      </c>
      <c r="AY89" s="18" t="s">
        <v>129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8" t="s">
        <v>73</v>
      </c>
      <c r="BK89" s="214">
        <f>ROUND(I89*H89,2)</f>
        <v>0</v>
      </c>
      <c r="BL89" s="18" t="s">
        <v>408</v>
      </c>
      <c r="BM89" s="213" t="s">
        <v>874</v>
      </c>
    </row>
    <row r="90" s="2" customFormat="1" ht="16.5" customHeight="1">
      <c r="A90" s="39"/>
      <c r="B90" s="40"/>
      <c r="C90" s="215" t="s">
        <v>164</v>
      </c>
      <c r="D90" s="215" t="s">
        <v>199</v>
      </c>
      <c r="E90" s="216" t="s">
        <v>875</v>
      </c>
      <c r="F90" s="217" t="s">
        <v>876</v>
      </c>
      <c r="G90" s="218" t="s">
        <v>181</v>
      </c>
      <c r="H90" s="219">
        <v>8</v>
      </c>
      <c r="I90" s="220"/>
      <c r="J90" s="221">
        <f>ROUND(I90*H90,2)</f>
        <v>0</v>
      </c>
      <c r="K90" s="217" t="s">
        <v>356</v>
      </c>
      <c r="L90" s="222"/>
      <c r="M90" s="223" t="s">
        <v>19</v>
      </c>
      <c r="N90" s="224" t="s">
        <v>39</v>
      </c>
      <c r="O90" s="85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3" t="s">
        <v>408</v>
      </c>
      <c r="AT90" s="213" t="s">
        <v>199</v>
      </c>
      <c r="AU90" s="213" t="s">
        <v>73</v>
      </c>
      <c r="AY90" s="18" t="s">
        <v>129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8" t="s">
        <v>73</v>
      </c>
      <c r="BK90" s="214">
        <f>ROUND(I90*H90,2)</f>
        <v>0</v>
      </c>
      <c r="BL90" s="18" t="s">
        <v>408</v>
      </c>
      <c r="BM90" s="213" t="s">
        <v>877</v>
      </c>
    </row>
    <row r="91" s="2" customFormat="1" ht="16.5" customHeight="1">
      <c r="A91" s="39"/>
      <c r="B91" s="40"/>
      <c r="C91" s="215" t="s">
        <v>168</v>
      </c>
      <c r="D91" s="215" t="s">
        <v>199</v>
      </c>
      <c r="E91" s="216" t="s">
        <v>878</v>
      </c>
      <c r="F91" s="217" t="s">
        <v>879</v>
      </c>
      <c r="G91" s="218" t="s">
        <v>181</v>
      </c>
      <c r="H91" s="219">
        <v>4</v>
      </c>
      <c r="I91" s="220"/>
      <c r="J91" s="221">
        <f>ROUND(I91*H91,2)</f>
        <v>0</v>
      </c>
      <c r="K91" s="217" t="s">
        <v>356</v>
      </c>
      <c r="L91" s="222"/>
      <c r="M91" s="223" t="s">
        <v>19</v>
      </c>
      <c r="N91" s="224" t="s">
        <v>39</v>
      </c>
      <c r="O91" s="85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3" t="s">
        <v>408</v>
      </c>
      <c r="AT91" s="213" t="s">
        <v>199</v>
      </c>
      <c r="AU91" s="213" t="s">
        <v>73</v>
      </c>
      <c r="AY91" s="18" t="s">
        <v>129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8" t="s">
        <v>73</v>
      </c>
      <c r="BK91" s="214">
        <f>ROUND(I91*H91,2)</f>
        <v>0</v>
      </c>
      <c r="BL91" s="18" t="s">
        <v>408</v>
      </c>
      <c r="BM91" s="213" t="s">
        <v>880</v>
      </c>
    </row>
    <row r="92" s="2" customFormat="1" ht="24.15" customHeight="1">
      <c r="A92" s="39"/>
      <c r="B92" s="40"/>
      <c r="C92" s="202" t="s">
        <v>172</v>
      </c>
      <c r="D92" s="202" t="s">
        <v>132</v>
      </c>
      <c r="E92" s="203" t="s">
        <v>881</v>
      </c>
      <c r="F92" s="204" t="s">
        <v>882</v>
      </c>
      <c r="G92" s="205" t="s">
        <v>181</v>
      </c>
      <c r="H92" s="206">
        <v>1</v>
      </c>
      <c r="I92" s="207"/>
      <c r="J92" s="208">
        <f>ROUND(I92*H92,2)</f>
        <v>0</v>
      </c>
      <c r="K92" s="204" t="s">
        <v>356</v>
      </c>
      <c r="L92" s="45"/>
      <c r="M92" s="209" t="s">
        <v>19</v>
      </c>
      <c r="N92" s="210" t="s">
        <v>39</v>
      </c>
      <c r="O92" s="8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3" t="s">
        <v>462</v>
      </c>
      <c r="AT92" s="213" t="s">
        <v>132</v>
      </c>
      <c r="AU92" s="213" t="s">
        <v>73</v>
      </c>
      <c r="AY92" s="18" t="s">
        <v>129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8" t="s">
        <v>73</v>
      </c>
      <c r="BK92" s="214">
        <f>ROUND(I92*H92,2)</f>
        <v>0</v>
      </c>
      <c r="BL92" s="18" t="s">
        <v>462</v>
      </c>
      <c r="BM92" s="213" t="s">
        <v>883</v>
      </c>
    </row>
    <row r="93" s="2" customFormat="1" ht="24.15" customHeight="1">
      <c r="A93" s="39"/>
      <c r="B93" s="40"/>
      <c r="C93" s="215" t="s">
        <v>178</v>
      </c>
      <c r="D93" s="215" t="s">
        <v>199</v>
      </c>
      <c r="E93" s="216" t="s">
        <v>884</v>
      </c>
      <c r="F93" s="217" t="s">
        <v>885</v>
      </c>
      <c r="G93" s="218" t="s">
        <v>181</v>
      </c>
      <c r="H93" s="219">
        <v>1</v>
      </c>
      <c r="I93" s="220"/>
      <c r="J93" s="221">
        <f>ROUND(I93*H93,2)</f>
        <v>0</v>
      </c>
      <c r="K93" s="217" t="s">
        <v>356</v>
      </c>
      <c r="L93" s="222"/>
      <c r="M93" s="223" t="s">
        <v>19</v>
      </c>
      <c r="N93" s="224" t="s">
        <v>39</v>
      </c>
      <c r="O93" s="85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3" t="s">
        <v>408</v>
      </c>
      <c r="AT93" s="213" t="s">
        <v>199</v>
      </c>
      <c r="AU93" s="213" t="s">
        <v>73</v>
      </c>
      <c r="AY93" s="18" t="s">
        <v>129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8" t="s">
        <v>73</v>
      </c>
      <c r="BK93" s="214">
        <f>ROUND(I93*H93,2)</f>
        <v>0</v>
      </c>
      <c r="BL93" s="18" t="s">
        <v>408</v>
      </c>
      <c r="BM93" s="213" t="s">
        <v>886</v>
      </c>
    </row>
    <row r="94" s="2" customFormat="1">
      <c r="A94" s="39"/>
      <c r="B94" s="40"/>
      <c r="C94" s="41"/>
      <c r="D94" s="225" t="s">
        <v>204</v>
      </c>
      <c r="E94" s="41"/>
      <c r="F94" s="226" t="s">
        <v>887</v>
      </c>
      <c r="G94" s="41"/>
      <c r="H94" s="41"/>
      <c r="I94" s="227"/>
      <c r="J94" s="41"/>
      <c r="K94" s="41"/>
      <c r="L94" s="45"/>
      <c r="M94" s="228"/>
      <c r="N94" s="229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204</v>
      </c>
      <c r="AU94" s="18" t="s">
        <v>73</v>
      </c>
    </row>
    <row r="95" s="2" customFormat="1" ht="33" customHeight="1">
      <c r="A95" s="39"/>
      <c r="B95" s="40"/>
      <c r="C95" s="202" t="s">
        <v>183</v>
      </c>
      <c r="D95" s="202" t="s">
        <v>132</v>
      </c>
      <c r="E95" s="203" t="s">
        <v>888</v>
      </c>
      <c r="F95" s="204" t="s">
        <v>889</v>
      </c>
      <c r="G95" s="205" t="s">
        <v>181</v>
      </c>
      <c r="H95" s="206">
        <v>4</v>
      </c>
      <c r="I95" s="207"/>
      <c r="J95" s="208">
        <f>ROUND(I95*H95,2)</f>
        <v>0</v>
      </c>
      <c r="K95" s="204" t="s">
        <v>356</v>
      </c>
      <c r="L95" s="45"/>
      <c r="M95" s="209" t="s">
        <v>19</v>
      </c>
      <c r="N95" s="210" t="s">
        <v>39</v>
      </c>
      <c r="O95" s="8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3" t="s">
        <v>462</v>
      </c>
      <c r="AT95" s="213" t="s">
        <v>132</v>
      </c>
      <c r="AU95" s="213" t="s">
        <v>73</v>
      </c>
      <c r="AY95" s="18" t="s">
        <v>129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8" t="s">
        <v>73</v>
      </c>
      <c r="BK95" s="214">
        <f>ROUND(I95*H95,2)</f>
        <v>0</v>
      </c>
      <c r="BL95" s="18" t="s">
        <v>462</v>
      </c>
      <c r="BM95" s="213" t="s">
        <v>890</v>
      </c>
    </row>
    <row r="96" s="2" customFormat="1" ht="24.15" customHeight="1">
      <c r="A96" s="39"/>
      <c r="B96" s="40"/>
      <c r="C96" s="215" t="s">
        <v>187</v>
      </c>
      <c r="D96" s="215" t="s">
        <v>199</v>
      </c>
      <c r="E96" s="216" t="s">
        <v>891</v>
      </c>
      <c r="F96" s="217" t="s">
        <v>892</v>
      </c>
      <c r="G96" s="218" t="s">
        <v>181</v>
      </c>
      <c r="H96" s="219">
        <v>4</v>
      </c>
      <c r="I96" s="220"/>
      <c r="J96" s="221">
        <f>ROUND(I96*H96,2)</f>
        <v>0</v>
      </c>
      <c r="K96" s="217" t="s">
        <v>356</v>
      </c>
      <c r="L96" s="222"/>
      <c r="M96" s="223" t="s">
        <v>19</v>
      </c>
      <c r="N96" s="224" t="s">
        <v>39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408</v>
      </c>
      <c r="AT96" s="213" t="s">
        <v>199</v>
      </c>
      <c r="AU96" s="213" t="s">
        <v>73</v>
      </c>
      <c r="AY96" s="18" t="s">
        <v>129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73</v>
      </c>
      <c r="BK96" s="214">
        <f>ROUND(I96*H96,2)</f>
        <v>0</v>
      </c>
      <c r="BL96" s="18" t="s">
        <v>408</v>
      </c>
      <c r="BM96" s="213" t="s">
        <v>893</v>
      </c>
    </row>
    <row r="97" s="2" customFormat="1" ht="24.15" customHeight="1">
      <c r="A97" s="39"/>
      <c r="B97" s="40"/>
      <c r="C97" s="202" t="s">
        <v>8</v>
      </c>
      <c r="D97" s="202" t="s">
        <v>132</v>
      </c>
      <c r="E97" s="203" t="s">
        <v>894</v>
      </c>
      <c r="F97" s="204" t="s">
        <v>895</v>
      </c>
      <c r="G97" s="205" t="s">
        <v>154</v>
      </c>
      <c r="H97" s="206">
        <v>30</v>
      </c>
      <c r="I97" s="207"/>
      <c r="J97" s="208">
        <f>ROUND(I97*H97,2)</f>
        <v>0</v>
      </c>
      <c r="K97" s="204" t="s">
        <v>356</v>
      </c>
      <c r="L97" s="45"/>
      <c r="M97" s="209" t="s">
        <v>19</v>
      </c>
      <c r="N97" s="210" t="s">
        <v>39</v>
      </c>
      <c r="O97" s="85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357</v>
      </c>
      <c r="AT97" s="213" t="s">
        <v>132</v>
      </c>
      <c r="AU97" s="213" t="s">
        <v>73</v>
      </c>
      <c r="AY97" s="18" t="s">
        <v>129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73</v>
      </c>
      <c r="BK97" s="214">
        <f>ROUND(I97*H97,2)</f>
        <v>0</v>
      </c>
      <c r="BL97" s="18" t="s">
        <v>357</v>
      </c>
      <c r="BM97" s="213" t="s">
        <v>896</v>
      </c>
    </row>
    <row r="98" s="2" customFormat="1" ht="16.5" customHeight="1">
      <c r="A98" s="39"/>
      <c r="B98" s="40"/>
      <c r="C98" s="215" t="s">
        <v>197</v>
      </c>
      <c r="D98" s="215" t="s">
        <v>199</v>
      </c>
      <c r="E98" s="216" t="s">
        <v>897</v>
      </c>
      <c r="F98" s="217" t="s">
        <v>898</v>
      </c>
      <c r="G98" s="218" t="s">
        <v>175</v>
      </c>
      <c r="H98" s="219">
        <v>30</v>
      </c>
      <c r="I98" s="220"/>
      <c r="J98" s="221">
        <f>ROUND(I98*H98,2)</f>
        <v>0</v>
      </c>
      <c r="K98" s="217" t="s">
        <v>356</v>
      </c>
      <c r="L98" s="222"/>
      <c r="M98" s="223" t="s">
        <v>19</v>
      </c>
      <c r="N98" s="224" t="s">
        <v>39</v>
      </c>
      <c r="O98" s="85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3" t="s">
        <v>408</v>
      </c>
      <c r="AT98" s="213" t="s">
        <v>199</v>
      </c>
      <c r="AU98" s="213" t="s">
        <v>73</v>
      </c>
      <c r="AY98" s="18" t="s">
        <v>129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8" t="s">
        <v>73</v>
      </c>
      <c r="BK98" s="214">
        <f>ROUND(I98*H98,2)</f>
        <v>0</v>
      </c>
      <c r="BL98" s="18" t="s">
        <v>408</v>
      </c>
      <c r="BM98" s="213" t="s">
        <v>899</v>
      </c>
    </row>
    <row r="99" s="2" customFormat="1" ht="16.5" customHeight="1">
      <c r="A99" s="39"/>
      <c r="B99" s="40"/>
      <c r="C99" s="202" t="s">
        <v>206</v>
      </c>
      <c r="D99" s="202" t="s">
        <v>132</v>
      </c>
      <c r="E99" s="203" t="s">
        <v>900</v>
      </c>
      <c r="F99" s="204" t="s">
        <v>901</v>
      </c>
      <c r="G99" s="205" t="s">
        <v>181</v>
      </c>
      <c r="H99" s="206">
        <v>4</v>
      </c>
      <c r="I99" s="207"/>
      <c r="J99" s="208">
        <f>ROUND(I99*H99,2)</f>
        <v>0</v>
      </c>
      <c r="K99" s="204" t="s">
        <v>356</v>
      </c>
      <c r="L99" s="45"/>
      <c r="M99" s="209" t="s">
        <v>19</v>
      </c>
      <c r="N99" s="210" t="s">
        <v>39</v>
      </c>
      <c r="O99" s="8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3" t="s">
        <v>357</v>
      </c>
      <c r="AT99" s="213" t="s">
        <v>132</v>
      </c>
      <c r="AU99" s="213" t="s">
        <v>73</v>
      </c>
      <c r="AY99" s="18" t="s">
        <v>129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8" t="s">
        <v>73</v>
      </c>
      <c r="BK99" s="214">
        <f>ROUND(I99*H99,2)</f>
        <v>0</v>
      </c>
      <c r="BL99" s="18" t="s">
        <v>357</v>
      </c>
      <c r="BM99" s="213" t="s">
        <v>902</v>
      </c>
    </row>
    <row r="100" s="2" customFormat="1" ht="16.5" customHeight="1">
      <c r="A100" s="39"/>
      <c r="B100" s="40"/>
      <c r="C100" s="215" t="s">
        <v>210</v>
      </c>
      <c r="D100" s="215" t="s">
        <v>199</v>
      </c>
      <c r="E100" s="216" t="s">
        <v>903</v>
      </c>
      <c r="F100" s="217" t="s">
        <v>904</v>
      </c>
      <c r="G100" s="218" t="s">
        <v>181</v>
      </c>
      <c r="H100" s="219">
        <v>4</v>
      </c>
      <c r="I100" s="220"/>
      <c r="J100" s="221">
        <f>ROUND(I100*H100,2)</f>
        <v>0</v>
      </c>
      <c r="K100" s="217" t="s">
        <v>356</v>
      </c>
      <c r="L100" s="222"/>
      <c r="M100" s="223" t="s">
        <v>19</v>
      </c>
      <c r="N100" s="224" t="s">
        <v>39</v>
      </c>
      <c r="O100" s="8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3" t="s">
        <v>408</v>
      </c>
      <c r="AT100" s="213" t="s">
        <v>199</v>
      </c>
      <c r="AU100" s="213" t="s">
        <v>73</v>
      </c>
      <c r="AY100" s="18" t="s">
        <v>129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73</v>
      </c>
      <c r="BK100" s="214">
        <f>ROUND(I100*H100,2)</f>
        <v>0</v>
      </c>
      <c r="BL100" s="18" t="s">
        <v>408</v>
      </c>
      <c r="BM100" s="213" t="s">
        <v>905</v>
      </c>
    </row>
    <row r="101" s="2" customFormat="1" ht="44.25" customHeight="1">
      <c r="A101" s="39"/>
      <c r="B101" s="40"/>
      <c r="C101" s="202" t="s">
        <v>214</v>
      </c>
      <c r="D101" s="202" t="s">
        <v>132</v>
      </c>
      <c r="E101" s="203" t="s">
        <v>906</v>
      </c>
      <c r="F101" s="204" t="s">
        <v>907</v>
      </c>
      <c r="G101" s="205" t="s">
        <v>181</v>
      </c>
      <c r="H101" s="206">
        <v>1</v>
      </c>
      <c r="I101" s="207"/>
      <c r="J101" s="208">
        <f>ROUND(I101*H101,2)</f>
        <v>0</v>
      </c>
      <c r="K101" s="204" t="s">
        <v>356</v>
      </c>
      <c r="L101" s="45"/>
      <c r="M101" s="209" t="s">
        <v>19</v>
      </c>
      <c r="N101" s="210" t="s">
        <v>39</v>
      </c>
      <c r="O101" s="85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462</v>
      </c>
      <c r="AT101" s="213" t="s">
        <v>132</v>
      </c>
      <c r="AU101" s="213" t="s">
        <v>73</v>
      </c>
      <c r="AY101" s="18" t="s">
        <v>129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73</v>
      </c>
      <c r="BK101" s="214">
        <f>ROUND(I101*H101,2)</f>
        <v>0</v>
      </c>
      <c r="BL101" s="18" t="s">
        <v>462</v>
      </c>
      <c r="BM101" s="213" t="s">
        <v>908</v>
      </c>
    </row>
    <row r="102" s="2" customFormat="1" ht="24.15" customHeight="1">
      <c r="A102" s="39"/>
      <c r="B102" s="40"/>
      <c r="C102" s="215" t="s">
        <v>220</v>
      </c>
      <c r="D102" s="215" t="s">
        <v>199</v>
      </c>
      <c r="E102" s="216" t="s">
        <v>909</v>
      </c>
      <c r="F102" s="217" t="s">
        <v>910</v>
      </c>
      <c r="G102" s="218" t="s">
        <v>181</v>
      </c>
      <c r="H102" s="219">
        <v>1</v>
      </c>
      <c r="I102" s="220"/>
      <c r="J102" s="221">
        <f>ROUND(I102*H102,2)</f>
        <v>0</v>
      </c>
      <c r="K102" s="217" t="s">
        <v>356</v>
      </c>
      <c r="L102" s="222"/>
      <c r="M102" s="223" t="s">
        <v>19</v>
      </c>
      <c r="N102" s="224" t="s">
        <v>39</v>
      </c>
      <c r="O102" s="8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3" t="s">
        <v>408</v>
      </c>
      <c r="AT102" s="213" t="s">
        <v>199</v>
      </c>
      <c r="AU102" s="213" t="s">
        <v>73</v>
      </c>
      <c r="AY102" s="18" t="s">
        <v>129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8" t="s">
        <v>73</v>
      </c>
      <c r="BK102" s="214">
        <f>ROUND(I102*H102,2)</f>
        <v>0</v>
      </c>
      <c r="BL102" s="18" t="s">
        <v>408</v>
      </c>
      <c r="BM102" s="213" t="s">
        <v>911</v>
      </c>
    </row>
    <row r="103" s="2" customFormat="1">
      <c r="A103" s="39"/>
      <c r="B103" s="40"/>
      <c r="C103" s="41"/>
      <c r="D103" s="225" t="s">
        <v>204</v>
      </c>
      <c r="E103" s="41"/>
      <c r="F103" s="226" t="s">
        <v>912</v>
      </c>
      <c r="G103" s="41"/>
      <c r="H103" s="41"/>
      <c r="I103" s="227"/>
      <c r="J103" s="41"/>
      <c r="K103" s="41"/>
      <c r="L103" s="45"/>
      <c r="M103" s="228"/>
      <c r="N103" s="22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204</v>
      </c>
      <c r="AU103" s="18" t="s">
        <v>73</v>
      </c>
    </row>
    <row r="104" s="2" customFormat="1" ht="24.15" customHeight="1">
      <c r="A104" s="39"/>
      <c r="B104" s="40"/>
      <c r="C104" s="202" t="s">
        <v>7</v>
      </c>
      <c r="D104" s="202" t="s">
        <v>132</v>
      </c>
      <c r="E104" s="203" t="s">
        <v>913</v>
      </c>
      <c r="F104" s="204" t="s">
        <v>914</v>
      </c>
      <c r="G104" s="205" t="s">
        <v>181</v>
      </c>
      <c r="H104" s="206">
        <v>1</v>
      </c>
      <c r="I104" s="207"/>
      <c r="J104" s="208">
        <f>ROUND(I104*H104,2)</f>
        <v>0</v>
      </c>
      <c r="K104" s="204" t="s">
        <v>356</v>
      </c>
      <c r="L104" s="45"/>
      <c r="M104" s="209" t="s">
        <v>19</v>
      </c>
      <c r="N104" s="210" t="s">
        <v>39</v>
      </c>
      <c r="O104" s="85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3" t="s">
        <v>462</v>
      </c>
      <c r="AT104" s="213" t="s">
        <v>132</v>
      </c>
      <c r="AU104" s="213" t="s">
        <v>73</v>
      </c>
      <c r="AY104" s="18" t="s">
        <v>129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73</v>
      </c>
      <c r="BK104" s="214">
        <f>ROUND(I104*H104,2)</f>
        <v>0</v>
      </c>
      <c r="BL104" s="18" t="s">
        <v>462</v>
      </c>
      <c r="BM104" s="213" t="s">
        <v>915</v>
      </c>
    </row>
    <row r="105" s="2" customFormat="1" ht="24.15" customHeight="1">
      <c r="A105" s="39"/>
      <c r="B105" s="40"/>
      <c r="C105" s="215" t="s">
        <v>229</v>
      </c>
      <c r="D105" s="215" t="s">
        <v>199</v>
      </c>
      <c r="E105" s="216" t="s">
        <v>916</v>
      </c>
      <c r="F105" s="217" t="s">
        <v>917</v>
      </c>
      <c r="G105" s="218" t="s">
        <v>181</v>
      </c>
      <c r="H105" s="219">
        <v>1</v>
      </c>
      <c r="I105" s="220"/>
      <c r="J105" s="221">
        <f>ROUND(I105*H105,2)</f>
        <v>0</v>
      </c>
      <c r="K105" s="217" t="s">
        <v>356</v>
      </c>
      <c r="L105" s="222"/>
      <c r="M105" s="223" t="s">
        <v>19</v>
      </c>
      <c r="N105" s="224" t="s">
        <v>39</v>
      </c>
      <c r="O105" s="85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3" t="s">
        <v>408</v>
      </c>
      <c r="AT105" s="213" t="s">
        <v>199</v>
      </c>
      <c r="AU105" s="213" t="s">
        <v>73</v>
      </c>
      <c r="AY105" s="18" t="s">
        <v>129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8" t="s">
        <v>73</v>
      </c>
      <c r="BK105" s="214">
        <f>ROUND(I105*H105,2)</f>
        <v>0</v>
      </c>
      <c r="BL105" s="18" t="s">
        <v>408</v>
      </c>
      <c r="BM105" s="213" t="s">
        <v>918</v>
      </c>
    </row>
    <row r="106" s="2" customFormat="1" ht="24.15" customHeight="1">
      <c r="A106" s="39"/>
      <c r="B106" s="40"/>
      <c r="C106" s="215" t="s">
        <v>233</v>
      </c>
      <c r="D106" s="215" t="s">
        <v>199</v>
      </c>
      <c r="E106" s="216" t="s">
        <v>919</v>
      </c>
      <c r="F106" s="217" t="s">
        <v>920</v>
      </c>
      <c r="G106" s="218" t="s">
        <v>181</v>
      </c>
      <c r="H106" s="219">
        <v>3</v>
      </c>
      <c r="I106" s="220"/>
      <c r="J106" s="221">
        <f>ROUND(I106*H106,2)</f>
        <v>0</v>
      </c>
      <c r="K106" s="217" t="s">
        <v>356</v>
      </c>
      <c r="L106" s="222"/>
      <c r="M106" s="223" t="s">
        <v>19</v>
      </c>
      <c r="N106" s="224" t="s">
        <v>39</v>
      </c>
      <c r="O106" s="8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3" t="s">
        <v>408</v>
      </c>
      <c r="AT106" s="213" t="s">
        <v>199</v>
      </c>
      <c r="AU106" s="213" t="s">
        <v>73</v>
      </c>
      <c r="AY106" s="18" t="s">
        <v>129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8" t="s">
        <v>73</v>
      </c>
      <c r="BK106" s="214">
        <f>ROUND(I106*H106,2)</f>
        <v>0</v>
      </c>
      <c r="BL106" s="18" t="s">
        <v>408</v>
      </c>
      <c r="BM106" s="213" t="s">
        <v>921</v>
      </c>
    </row>
    <row r="107" s="2" customFormat="1" ht="16.5" customHeight="1">
      <c r="A107" s="39"/>
      <c r="B107" s="40"/>
      <c r="C107" s="202" t="s">
        <v>239</v>
      </c>
      <c r="D107" s="202" t="s">
        <v>132</v>
      </c>
      <c r="E107" s="203" t="s">
        <v>550</v>
      </c>
      <c r="F107" s="204" t="s">
        <v>551</v>
      </c>
      <c r="G107" s="205" t="s">
        <v>181</v>
      </c>
      <c r="H107" s="206">
        <v>3</v>
      </c>
      <c r="I107" s="207"/>
      <c r="J107" s="208">
        <f>ROUND(I107*H107,2)</f>
        <v>0</v>
      </c>
      <c r="K107" s="204" t="s">
        <v>356</v>
      </c>
      <c r="L107" s="45"/>
      <c r="M107" s="209" t="s">
        <v>19</v>
      </c>
      <c r="N107" s="210" t="s">
        <v>39</v>
      </c>
      <c r="O107" s="85"/>
      <c r="P107" s="211">
        <f>O107*H107</f>
        <v>0</v>
      </c>
      <c r="Q107" s="211">
        <v>0</v>
      </c>
      <c r="R107" s="211">
        <f>Q107*H107</f>
        <v>0</v>
      </c>
      <c r="S107" s="211">
        <v>0</v>
      </c>
      <c r="T107" s="212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3" t="s">
        <v>462</v>
      </c>
      <c r="AT107" s="213" t="s">
        <v>132</v>
      </c>
      <c r="AU107" s="213" t="s">
        <v>73</v>
      </c>
      <c r="AY107" s="18" t="s">
        <v>129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8" t="s">
        <v>73</v>
      </c>
      <c r="BK107" s="214">
        <f>ROUND(I107*H107,2)</f>
        <v>0</v>
      </c>
      <c r="BL107" s="18" t="s">
        <v>462</v>
      </c>
      <c r="BM107" s="213" t="s">
        <v>922</v>
      </c>
    </row>
    <row r="108" s="2" customFormat="1" ht="33" customHeight="1">
      <c r="A108" s="39"/>
      <c r="B108" s="40"/>
      <c r="C108" s="215" t="s">
        <v>243</v>
      </c>
      <c r="D108" s="215" t="s">
        <v>199</v>
      </c>
      <c r="E108" s="216" t="s">
        <v>923</v>
      </c>
      <c r="F108" s="217" t="s">
        <v>924</v>
      </c>
      <c r="G108" s="218" t="s">
        <v>181</v>
      </c>
      <c r="H108" s="219">
        <v>3</v>
      </c>
      <c r="I108" s="220"/>
      <c r="J108" s="221">
        <f>ROUND(I108*H108,2)</f>
        <v>0</v>
      </c>
      <c r="K108" s="217" t="s">
        <v>356</v>
      </c>
      <c r="L108" s="222"/>
      <c r="M108" s="223" t="s">
        <v>19</v>
      </c>
      <c r="N108" s="224" t="s">
        <v>39</v>
      </c>
      <c r="O108" s="85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3" t="s">
        <v>408</v>
      </c>
      <c r="AT108" s="213" t="s">
        <v>199</v>
      </c>
      <c r="AU108" s="213" t="s">
        <v>73</v>
      </c>
      <c r="AY108" s="18" t="s">
        <v>129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8" t="s">
        <v>73</v>
      </c>
      <c r="BK108" s="214">
        <f>ROUND(I108*H108,2)</f>
        <v>0</v>
      </c>
      <c r="BL108" s="18" t="s">
        <v>408</v>
      </c>
      <c r="BM108" s="213" t="s">
        <v>925</v>
      </c>
    </row>
    <row r="109" s="2" customFormat="1" ht="24.15" customHeight="1">
      <c r="A109" s="39"/>
      <c r="B109" s="40"/>
      <c r="C109" s="202" t="s">
        <v>247</v>
      </c>
      <c r="D109" s="202" t="s">
        <v>132</v>
      </c>
      <c r="E109" s="203" t="s">
        <v>926</v>
      </c>
      <c r="F109" s="204" t="s">
        <v>927</v>
      </c>
      <c r="G109" s="205" t="s">
        <v>181</v>
      </c>
      <c r="H109" s="206">
        <v>1</v>
      </c>
      <c r="I109" s="207"/>
      <c r="J109" s="208">
        <f>ROUND(I109*H109,2)</f>
        <v>0</v>
      </c>
      <c r="K109" s="204" t="s">
        <v>356</v>
      </c>
      <c r="L109" s="45"/>
      <c r="M109" s="209" t="s">
        <v>19</v>
      </c>
      <c r="N109" s="210" t="s">
        <v>39</v>
      </c>
      <c r="O109" s="85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3" t="s">
        <v>136</v>
      </c>
      <c r="AT109" s="213" t="s">
        <v>132</v>
      </c>
      <c r="AU109" s="213" t="s">
        <v>73</v>
      </c>
      <c r="AY109" s="18" t="s">
        <v>129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73</v>
      </c>
      <c r="BK109" s="214">
        <f>ROUND(I109*H109,2)</f>
        <v>0</v>
      </c>
      <c r="BL109" s="18" t="s">
        <v>136</v>
      </c>
      <c r="BM109" s="213" t="s">
        <v>928</v>
      </c>
    </row>
    <row r="110" s="2" customFormat="1" ht="24.15" customHeight="1">
      <c r="A110" s="39"/>
      <c r="B110" s="40"/>
      <c r="C110" s="215" t="s">
        <v>251</v>
      </c>
      <c r="D110" s="215" t="s">
        <v>199</v>
      </c>
      <c r="E110" s="216" t="s">
        <v>929</v>
      </c>
      <c r="F110" s="217" t="s">
        <v>930</v>
      </c>
      <c r="G110" s="218" t="s">
        <v>181</v>
      </c>
      <c r="H110" s="219">
        <v>1</v>
      </c>
      <c r="I110" s="220"/>
      <c r="J110" s="221">
        <f>ROUND(I110*H110,2)</f>
        <v>0</v>
      </c>
      <c r="K110" s="217" t="s">
        <v>356</v>
      </c>
      <c r="L110" s="222"/>
      <c r="M110" s="223" t="s">
        <v>19</v>
      </c>
      <c r="N110" s="224" t="s">
        <v>39</v>
      </c>
      <c r="O110" s="85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3" t="s">
        <v>160</v>
      </c>
      <c r="AT110" s="213" t="s">
        <v>199</v>
      </c>
      <c r="AU110" s="213" t="s">
        <v>73</v>
      </c>
      <c r="AY110" s="18" t="s">
        <v>129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8" t="s">
        <v>73</v>
      </c>
      <c r="BK110" s="214">
        <f>ROUND(I110*H110,2)</f>
        <v>0</v>
      </c>
      <c r="BL110" s="18" t="s">
        <v>136</v>
      </c>
      <c r="BM110" s="213" t="s">
        <v>931</v>
      </c>
    </row>
    <row r="111" s="2" customFormat="1">
      <c r="A111" s="39"/>
      <c r="B111" s="40"/>
      <c r="C111" s="41"/>
      <c r="D111" s="225" t="s">
        <v>204</v>
      </c>
      <c r="E111" s="41"/>
      <c r="F111" s="226" t="s">
        <v>932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204</v>
      </c>
      <c r="AU111" s="18" t="s">
        <v>73</v>
      </c>
    </row>
    <row r="112" s="2" customFormat="1" ht="21.75" customHeight="1">
      <c r="A112" s="39"/>
      <c r="B112" s="40"/>
      <c r="C112" s="202" t="s">
        <v>255</v>
      </c>
      <c r="D112" s="202" t="s">
        <v>132</v>
      </c>
      <c r="E112" s="203" t="s">
        <v>933</v>
      </c>
      <c r="F112" s="204" t="s">
        <v>934</v>
      </c>
      <c r="G112" s="205" t="s">
        <v>154</v>
      </c>
      <c r="H112" s="206">
        <v>10</v>
      </c>
      <c r="I112" s="207"/>
      <c r="J112" s="208">
        <f>ROUND(I112*H112,2)</f>
        <v>0</v>
      </c>
      <c r="K112" s="204" t="s">
        <v>356</v>
      </c>
      <c r="L112" s="45"/>
      <c r="M112" s="209" t="s">
        <v>19</v>
      </c>
      <c r="N112" s="210" t="s">
        <v>39</v>
      </c>
      <c r="O112" s="85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3" t="s">
        <v>357</v>
      </c>
      <c r="AT112" s="213" t="s">
        <v>132</v>
      </c>
      <c r="AU112" s="213" t="s">
        <v>73</v>
      </c>
      <c r="AY112" s="18" t="s">
        <v>129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8" t="s">
        <v>73</v>
      </c>
      <c r="BK112" s="214">
        <f>ROUND(I112*H112,2)</f>
        <v>0</v>
      </c>
      <c r="BL112" s="18" t="s">
        <v>357</v>
      </c>
      <c r="BM112" s="213" t="s">
        <v>935</v>
      </c>
    </row>
    <row r="113" s="2" customFormat="1" ht="16.5" customHeight="1">
      <c r="A113" s="39"/>
      <c r="B113" s="40"/>
      <c r="C113" s="215" t="s">
        <v>259</v>
      </c>
      <c r="D113" s="215" t="s">
        <v>199</v>
      </c>
      <c r="E113" s="216" t="s">
        <v>936</v>
      </c>
      <c r="F113" s="217" t="s">
        <v>937</v>
      </c>
      <c r="G113" s="218" t="s">
        <v>154</v>
      </c>
      <c r="H113" s="219">
        <v>10</v>
      </c>
      <c r="I113" s="220"/>
      <c r="J113" s="221">
        <f>ROUND(I113*H113,2)</f>
        <v>0</v>
      </c>
      <c r="K113" s="217" t="s">
        <v>356</v>
      </c>
      <c r="L113" s="222"/>
      <c r="M113" s="223" t="s">
        <v>19</v>
      </c>
      <c r="N113" s="224" t="s">
        <v>39</v>
      </c>
      <c r="O113" s="85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3" t="s">
        <v>160</v>
      </c>
      <c r="AT113" s="213" t="s">
        <v>199</v>
      </c>
      <c r="AU113" s="213" t="s">
        <v>73</v>
      </c>
      <c r="AY113" s="18" t="s">
        <v>129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73</v>
      </c>
      <c r="BK113" s="214">
        <f>ROUND(I113*H113,2)</f>
        <v>0</v>
      </c>
      <c r="BL113" s="18" t="s">
        <v>136</v>
      </c>
      <c r="BM113" s="213" t="s">
        <v>938</v>
      </c>
    </row>
    <row r="114" s="2" customFormat="1" ht="44.25" customHeight="1">
      <c r="A114" s="39"/>
      <c r="B114" s="40"/>
      <c r="C114" s="202" t="s">
        <v>263</v>
      </c>
      <c r="D114" s="202" t="s">
        <v>132</v>
      </c>
      <c r="E114" s="203" t="s">
        <v>939</v>
      </c>
      <c r="F114" s="204" t="s">
        <v>940</v>
      </c>
      <c r="G114" s="205" t="s">
        <v>181</v>
      </c>
      <c r="H114" s="206">
        <v>3</v>
      </c>
      <c r="I114" s="207"/>
      <c r="J114" s="208">
        <f>ROUND(I114*H114,2)</f>
        <v>0</v>
      </c>
      <c r="K114" s="204" t="s">
        <v>356</v>
      </c>
      <c r="L114" s="45"/>
      <c r="M114" s="209" t="s">
        <v>19</v>
      </c>
      <c r="N114" s="210" t="s">
        <v>39</v>
      </c>
      <c r="O114" s="85"/>
      <c r="P114" s="211">
        <f>O114*H114</f>
        <v>0</v>
      </c>
      <c r="Q114" s="211">
        <v>0</v>
      </c>
      <c r="R114" s="211">
        <f>Q114*H114</f>
        <v>0</v>
      </c>
      <c r="S114" s="211">
        <v>0</v>
      </c>
      <c r="T114" s="21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3" t="s">
        <v>357</v>
      </c>
      <c r="AT114" s="213" t="s">
        <v>132</v>
      </c>
      <c r="AU114" s="213" t="s">
        <v>73</v>
      </c>
      <c r="AY114" s="18" t="s">
        <v>129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8" t="s">
        <v>73</v>
      </c>
      <c r="BK114" s="214">
        <f>ROUND(I114*H114,2)</f>
        <v>0</v>
      </c>
      <c r="BL114" s="18" t="s">
        <v>357</v>
      </c>
      <c r="BM114" s="213" t="s">
        <v>941</v>
      </c>
    </row>
    <row r="115" s="2" customFormat="1" ht="21.75" customHeight="1">
      <c r="A115" s="39"/>
      <c r="B115" s="40"/>
      <c r="C115" s="202" t="s">
        <v>267</v>
      </c>
      <c r="D115" s="202" t="s">
        <v>132</v>
      </c>
      <c r="E115" s="203" t="s">
        <v>942</v>
      </c>
      <c r="F115" s="204" t="s">
        <v>943</v>
      </c>
      <c r="G115" s="205" t="s">
        <v>154</v>
      </c>
      <c r="H115" s="206">
        <v>58.799999999999997</v>
      </c>
      <c r="I115" s="207"/>
      <c r="J115" s="208">
        <f>ROUND(I115*H115,2)</f>
        <v>0</v>
      </c>
      <c r="K115" s="204" t="s">
        <v>356</v>
      </c>
      <c r="L115" s="45"/>
      <c r="M115" s="209" t="s">
        <v>19</v>
      </c>
      <c r="N115" s="210" t="s">
        <v>39</v>
      </c>
      <c r="O115" s="85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357</v>
      </c>
      <c r="AT115" s="213" t="s">
        <v>132</v>
      </c>
      <c r="AU115" s="213" t="s">
        <v>73</v>
      </c>
      <c r="AY115" s="18" t="s">
        <v>129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73</v>
      </c>
      <c r="BK115" s="214">
        <f>ROUND(I115*H115,2)</f>
        <v>0</v>
      </c>
      <c r="BL115" s="18" t="s">
        <v>357</v>
      </c>
      <c r="BM115" s="213" t="s">
        <v>944</v>
      </c>
    </row>
    <row r="116" s="2" customFormat="1">
      <c r="A116" s="39"/>
      <c r="B116" s="40"/>
      <c r="C116" s="41"/>
      <c r="D116" s="225" t="s">
        <v>204</v>
      </c>
      <c r="E116" s="41"/>
      <c r="F116" s="226" t="s">
        <v>945</v>
      </c>
      <c r="G116" s="41"/>
      <c r="H116" s="41"/>
      <c r="I116" s="227"/>
      <c r="J116" s="41"/>
      <c r="K116" s="41"/>
      <c r="L116" s="45"/>
      <c r="M116" s="228"/>
      <c r="N116" s="22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204</v>
      </c>
      <c r="AU116" s="18" t="s">
        <v>73</v>
      </c>
    </row>
    <row r="117" s="2" customFormat="1" ht="16.5" customHeight="1">
      <c r="A117" s="39"/>
      <c r="B117" s="40"/>
      <c r="C117" s="215" t="s">
        <v>202</v>
      </c>
      <c r="D117" s="215" t="s">
        <v>199</v>
      </c>
      <c r="E117" s="216" t="s">
        <v>946</v>
      </c>
      <c r="F117" s="217" t="s">
        <v>947</v>
      </c>
      <c r="G117" s="218" t="s">
        <v>154</v>
      </c>
      <c r="H117" s="219">
        <v>58.799999999999997</v>
      </c>
      <c r="I117" s="220"/>
      <c r="J117" s="221">
        <f>ROUND(I117*H117,2)</f>
        <v>0</v>
      </c>
      <c r="K117" s="217" t="s">
        <v>356</v>
      </c>
      <c r="L117" s="222"/>
      <c r="M117" s="223" t="s">
        <v>19</v>
      </c>
      <c r="N117" s="224" t="s">
        <v>39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3" t="s">
        <v>408</v>
      </c>
      <c r="AT117" s="213" t="s">
        <v>199</v>
      </c>
      <c r="AU117" s="213" t="s">
        <v>73</v>
      </c>
      <c r="AY117" s="18" t="s">
        <v>129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8" t="s">
        <v>73</v>
      </c>
      <c r="BK117" s="214">
        <f>ROUND(I117*H117,2)</f>
        <v>0</v>
      </c>
      <c r="BL117" s="18" t="s">
        <v>408</v>
      </c>
      <c r="BM117" s="213" t="s">
        <v>948</v>
      </c>
    </row>
    <row r="118" s="13" customFormat="1">
      <c r="A118" s="13"/>
      <c r="B118" s="230"/>
      <c r="C118" s="231"/>
      <c r="D118" s="225" t="s">
        <v>304</v>
      </c>
      <c r="E118" s="232" t="s">
        <v>19</v>
      </c>
      <c r="F118" s="233" t="s">
        <v>949</v>
      </c>
      <c r="G118" s="231"/>
      <c r="H118" s="234">
        <v>42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304</v>
      </c>
      <c r="AU118" s="240" t="s">
        <v>73</v>
      </c>
      <c r="AV118" s="13" t="s">
        <v>78</v>
      </c>
      <c r="AW118" s="13" t="s">
        <v>306</v>
      </c>
      <c r="AX118" s="13" t="s">
        <v>68</v>
      </c>
      <c r="AY118" s="240" t="s">
        <v>129</v>
      </c>
    </row>
    <row r="119" s="14" customFormat="1">
      <c r="A119" s="14"/>
      <c r="B119" s="251"/>
      <c r="C119" s="252"/>
      <c r="D119" s="225" t="s">
        <v>304</v>
      </c>
      <c r="E119" s="253" t="s">
        <v>19</v>
      </c>
      <c r="F119" s="254" t="s">
        <v>950</v>
      </c>
      <c r="G119" s="252"/>
      <c r="H119" s="253" t="s">
        <v>19</v>
      </c>
      <c r="I119" s="255"/>
      <c r="J119" s="252"/>
      <c r="K119" s="252"/>
      <c r="L119" s="256"/>
      <c r="M119" s="257"/>
      <c r="N119" s="258"/>
      <c r="O119" s="258"/>
      <c r="P119" s="258"/>
      <c r="Q119" s="258"/>
      <c r="R119" s="258"/>
      <c r="S119" s="258"/>
      <c r="T119" s="25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0" t="s">
        <v>304</v>
      </c>
      <c r="AU119" s="260" t="s">
        <v>73</v>
      </c>
      <c r="AV119" s="14" t="s">
        <v>73</v>
      </c>
      <c r="AW119" s="14" t="s">
        <v>306</v>
      </c>
      <c r="AX119" s="14" t="s">
        <v>68</v>
      </c>
      <c r="AY119" s="260" t="s">
        <v>129</v>
      </c>
    </row>
    <row r="120" s="13" customFormat="1">
      <c r="A120" s="13"/>
      <c r="B120" s="230"/>
      <c r="C120" s="231"/>
      <c r="D120" s="225" t="s">
        <v>304</v>
      </c>
      <c r="E120" s="232" t="s">
        <v>19</v>
      </c>
      <c r="F120" s="233" t="s">
        <v>951</v>
      </c>
      <c r="G120" s="231"/>
      <c r="H120" s="234">
        <v>58.800000000000004</v>
      </c>
      <c r="I120" s="235"/>
      <c r="J120" s="231"/>
      <c r="K120" s="231"/>
      <c r="L120" s="236"/>
      <c r="M120" s="237"/>
      <c r="N120" s="238"/>
      <c r="O120" s="238"/>
      <c r="P120" s="238"/>
      <c r="Q120" s="238"/>
      <c r="R120" s="238"/>
      <c r="S120" s="238"/>
      <c r="T120" s="239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0" t="s">
        <v>304</v>
      </c>
      <c r="AU120" s="240" t="s">
        <v>73</v>
      </c>
      <c r="AV120" s="13" t="s">
        <v>78</v>
      </c>
      <c r="AW120" s="13" t="s">
        <v>306</v>
      </c>
      <c r="AX120" s="13" t="s">
        <v>73</v>
      </c>
      <c r="AY120" s="240" t="s">
        <v>129</v>
      </c>
    </row>
    <row r="121" s="14" customFormat="1">
      <c r="A121" s="14"/>
      <c r="B121" s="251"/>
      <c r="C121" s="252"/>
      <c r="D121" s="225" t="s">
        <v>304</v>
      </c>
      <c r="E121" s="253" t="s">
        <v>19</v>
      </c>
      <c r="F121" s="254" t="s">
        <v>952</v>
      </c>
      <c r="G121" s="252"/>
      <c r="H121" s="253" t="s">
        <v>19</v>
      </c>
      <c r="I121" s="255"/>
      <c r="J121" s="252"/>
      <c r="K121" s="252"/>
      <c r="L121" s="256"/>
      <c r="M121" s="257"/>
      <c r="N121" s="258"/>
      <c r="O121" s="258"/>
      <c r="P121" s="258"/>
      <c r="Q121" s="258"/>
      <c r="R121" s="258"/>
      <c r="S121" s="258"/>
      <c r="T121" s="259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60" t="s">
        <v>304</v>
      </c>
      <c r="AU121" s="260" t="s">
        <v>73</v>
      </c>
      <c r="AV121" s="14" t="s">
        <v>73</v>
      </c>
      <c r="AW121" s="14" t="s">
        <v>306</v>
      </c>
      <c r="AX121" s="14" t="s">
        <v>68</v>
      </c>
      <c r="AY121" s="260" t="s">
        <v>129</v>
      </c>
    </row>
    <row r="122" s="2" customFormat="1" ht="37.8" customHeight="1">
      <c r="A122" s="39"/>
      <c r="B122" s="40"/>
      <c r="C122" s="202" t="s">
        <v>274</v>
      </c>
      <c r="D122" s="202" t="s">
        <v>132</v>
      </c>
      <c r="E122" s="203" t="s">
        <v>953</v>
      </c>
      <c r="F122" s="204" t="s">
        <v>954</v>
      </c>
      <c r="G122" s="205" t="s">
        <v>181</v>
      </c>
      <c r="H122" s="206">
        <v>16</v>
      </c>
      <c r="I122" s="207"/>
      <c r="J122" s="208">
        <f>ROUND(I122*H122,2)</f>
        <v>0</v>
      </c>
      <c r="K122" s="204" t="s">
        <v>356</v>
      </c>
      <c r="L122" s="45"/>
      <c r="M122" s="209" t="s">
        <v>19</v>
      </c>
      <c r="N122" s="210" t="s">
        <v>39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3" t="s">
        <v>462</v>
      </c>
      <c r="AT122" s="213" t="s">
        <v>132</v>
      </c>
      <c r="AU122" s="213" t="s">
        <v>73</v>
      </c>
      <c r="AY122" s="18" t="s">
        <v>129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8" t="s">
        <v>73</v>
      </c>
      <c r="BK122" s="214">
        <f>ROUND(I122*H122,2)</f>
        <v>0</v>
      </c>
      <c r="BL122" s="18" t="s">
        <v>462</v>
      </c>
      <c r="BM122" s="213" t="s">
        <v>955</v>
      </c>
    </row>
    <row r="123" s="2" customFormat="1" ht="16.5" customHeight="1">
      <c r="A123" s="39"/>
      <c r="B123" s="40"/>
      <c r="C123" s="215" t="s">
        <v>278</v>
      </c>
      <c r="D123" s="215" t="s">
        <v>199</v>
      </c>
      <c r="E123" s="216" t="s">
        <v>956</v>
      </c>
      <c r="F123" s="217" t="s">
        <v>957</v>
      </c>
      <c r="G123" s="218" t="s">
        <v>181</v>
      </c>
      <c r="H123" s="219">
        <v>8</v>
      </c>
      <c r="I123" s="220"/>
      <c r="J123" s="221">
        <f>ROUND(I123*H123,2)</f>
        <v>0</v>
      </c>
      <c r="K123" s="217" t="s">
        <v>356</v>
      </c>
      <c r="L123" s="222"/>
      <c r="M123" s="223" t="s">
        <v>19</v>
      </c>
      <c r="N123" s="224" t="s">
        <v>39</v>
      </c>
      <c r="O123" s="85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3" t="s">
        <v>408</v>
      </c>
      <c r="AT123" s="213" t="s">
        <v>199</v>
      </c>
      <c r="AU123" s="213" t="s">
        <v>73</v>
      </c>
      <c r="AY123" s="18" t="s">
        <v>129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73</v>
      </c>
      <c r="BK123" s="214">
        <f>ROUND(I123*H123,2)</f>
        <v>0</v>
      </c>
      <c r="BL123" s="18" t="s">
        <v>408</v>
      </c>
      <c r="BM123" s="213" t="s">
        <v>958</v>
      </c>
    </row>
    <row r="124" s="2" customFormat="1" ht="16.5" customHeight="1">
      <c r="A124" s="39"/>
      <c r="B124" s="40"/>
      <c r="C124" s="202" t="s">
        <v>282</v>
      </c>
      <c r="D124" s="202" t="s">
        <v>132</v>
      </c>
      <c r="E124" s="203" t="s">
        <v>787</v>
      </c>
      <c r="F124" s="204" t="s">
        <v>788</v>
      </c>
      <c r="G124" s="205" t="s">
        <v>181</v>
      </c>
      <c r="H124" s="206">
        <v>3</v>
      </c>
      <c r="I124" s="207"/>
      <c r="J124" s="208">
        <f>ROUND(I124*H124,2)</f>
        <v>0</v>
      </c>
      <c r="K124" s="204" t="s">
        <v>356</v>
      </c>
      <c r="L124" s="45"/>
      <c r="M124" s="209" t="s">
        <v>19</v>
      </c>
      <c r="N124" s="210" t="s">
        <v>39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3" t="s">
        <v>357</v>
      </c>
      <c r="AT124" s="213" t="s">
        <v>132</v>
      </c>
      <c r="AU124" s="213" t="s">
        <v>73</v>
      </c>
      <c r="AY124" s="18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8" t="s">
        <v>73</v>
      </c>
      <c r="BK124" s="214">
        <f>ROUND(I124*H124,2)</f>
        <v>0</v>
      </c>
      <c r="BL124" s="18" t="s">
        <v>357</v>
      </c>
      <c r="BM124" s="213" t="s">
        <v>959</v>
      </c>
    </row>
    <row r="125" s="2" customFormat="1" ht="21.75" customHeight="1">
      <c r="A125" s="39"/>
      <c r="B125" s="40"/>
      <c r="C125" s="215" t="s">
        <v>288</v>
      </c>
      <c r="D125" s="215" t="s">
        <v>199</v>
      </c>
      <c r="E125" s="216" t="s">
        <v>791</v>
      </c>
      <c r="F125" s="217" t="s">
        <v>792</v>
      </c>
      <c r="G125" s="218" t="s">
        <v>181</v>
      </c>
      <c r="H125" s="219">
        <v>3</v>
      </c>
      <c r="I125" s="220"/>
      <c r="J125" s="221">
        <f>ROUND(I125*H125,2)</f>
        <v>0</v>
      </c>
      <c r="K125" s="217" t="s">
        <v>356</v>
      </c>
      <c r="L125" s="222"/>
      <c r="M125" s="223" t="s">
        <v>19</v>
      </c>
      <c r="N125" s="224" t="s">
        <v>39</v>
      </c>
      <c r="O125" s="85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3" t="s">
        <v>408</v>
      </c>
      <c r="AT125" s="213" t="s">
        <v>199</v>
      </c>
      <c r="AU125" s="213" t="s">
        <v>73</v>
      </c>
      <c r="AY125" s="18" t="s">
        <v>129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8" t="s">
        <v>73</v>
      </c>
      <c r="BK125" s="214">
        <f>ROUND(I125*H125,2)</f>
        <v>0</v>
      </c>
      <c r="BL125" s="18" t="s">
        <v>408</v>
      </c>
      <c r="BM125" s="213" t="s">
        <v>960</v>
      </c>
    </row>
    <row r="126" s="2" customFormat="1" ht="24.15" customHeight="1">
      <c r="A126" s="39"/>
      <c r="B126" s="40"/>
      <c r="C126" s="202" t="s">
        <v>292</v>
      </c>
      <c r="D126" s="202" t="s">
        <v>132</v>
      </c>
      <c r="E126" s="203" t="s">
        <v>961</v>
      </c>
      <c r="F126" s="204" t="s">
        <v>962</v>
      </c>
      <c r="G126" s="205" t="s">
        <v>181</v>
      </c>
      <c r="H126" s="206">
        <v>1</v>
      </c>
      <c r="I126" s="207"/>
      <c r="J126" s="208">
        <f>ROUND(I126*H126,2)</f>
        <v>0</v>
      </c>
      <c r="K126" s="204" t="s">
        <v>356</v>
      </c>
      <c r="L126" s="45"/>
      <c r="M126" s="209" t="s">
        <v>19</v>
      </c>
      <c r="N126" s="210" t="s">
        <v>39</v>
      </c>
      <c r="O126" s="85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3" t="s">
        <v>357</v>
      </c>
      <c r="AT126" s="213" t="s">
        <v>132</v>
      </c>
      <c r="AU126" s="213" t="s">
        <v>73</v>
      </c>
      <c r="AY126" s="18" t="s">
        <v>129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8" t="s">
        <v>73</v>
      </c>
      <c r="BK126" s="214">
        <f>ROUND(I126*H126,2)</f>
        <v>0</v>
      </c>
      <c r="BL126" s="18" t="s">
        <v>357</v>
      </c>
      <c r="BM126" s="213" t="s">
        <v>963</v>
      </c>
    </row>
    <row r="127" s="2" customFormat="1">
      <c r="A127" s="39"/>
      <c r="B127" s="40"/>
      <c r="C127" s="41"/>
      <c r="D127" s="225" t="s">
        <v>204</v>
      </c>
      <c r="E127" s="41"/>
      <c r="F127" s="226" t="s">
        <v>964</v>
      </c>
      <c r="G127" s="41"/>
      <c r="H127" s="41"/>
      <c r="I127" s="227"/>
      <c r="J127" s="41"/>
      <c r="K127" s="41"/>
      <c r="L127" s="45"/>
      <c r="M127" s="228"/>
      <c r="N127" s="229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204</v>
      </c>
      <c r="AU127" s="18" t="s">
        <v>73</v>
      </c>
    </row>
    <row r="128" s="2" customFormat="1" ht="24.15" customHeight="1">
      <c r="A128" s="39"/>
      <c r="B128" s="40"/>
      <c r="C128" s="215" t="s">
        <v>296</v>
      </c>
      <c r="D128" s="215" t="s">
        <v>199</v>
      </c>
      <c r="E128" s="216" t="s">
        <v>965</v>
      </c>
      <c r="F128" s="217" t="s">
        <v>966</v>
      </c>
      <c r="G128" s="218" t="s">
        <v>181</v>
      </c>
      <c r="H128" s="219">
        <v>1</v>
      </c>
      <c r="I128" s="220"/>
      <c r="J128" s="221">
        <f>ROUND(I128*H128,2)</f>
        <v>0</v>
      </c>
      <c r="K128" s="217" t="s">
        <v>356</v>
      </c>
      <c r="L128" s="222"/>
      <c r="M128" s="223" t="s">
        <v>19</v>
      </c>
      <c r="N128" s="224" t="s">
        <v>39</v>
      </c>
      <c r="O128" s="85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3" t="s">
        <v>408</v>
      </c>
      <c r="AT128" s="213" t="s">
        <v>199</v>
      </c>
      <c r="AU128" s="213" t="s">
        <v>73</v>
      </c>
      <c r="AY128" s="18" t="s">
        <v>129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8" t="s">
        <v>73</v>
      </c>
      <c r="BK128" s="214">
        <f>ROUND(I128*H128,2)</f>
        <v>0</v>
      </c>
      <c r="BL128" s="18" t="s">
        <v>408</v>
      </c>
      <c r="BM128" s="213" t="s">
        <v>967</v>
      </c>
    </row>
    <row r="129" s="2" customFormat="1" ht="16.5" customHeight="1">
      <c r="A129" s="39"/>
      <c r="B129" s="40"/>
      <c r="C129" s="202" t="s">
        <v>300</v>
      </c>
      <c r="D129" s="202" t="s">
        <v>132</v>
      </c>
      <c r="E129" s="203" t="s">
        <v>968</v>
      </c>
      <c r="F129" s="204" t="s">
        <v>969</v>
      </c>
      <c r="G129" s="205" t="s">
        <v>181</v>
      </c>
      <c r="H129" s="206">
        <v>1</v>
      </c>
      <c r="I129" s="207"/>
      <c r="J129" s="208">
        <f>ROUND(I129*H129,2)</f>
        <v>0</v>
      </c>
      <c r="K129" s="204" t="s">
        <v>356</v>
      </c>
      <c r="L129" s="45"/>
      <c r="M129" s="209" t="s">
        <v>19</v>
      </c>
      <c r="N129" s="210" t="s">
        <v>39</v>
      </c>
      <c r="O129" s="85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3" t="s">
        <v>462</v>
      </c>
      <c r="AT129" s="213" t="s">
        <v>132</v>
      </c>
      <c r="AU129" s="213" t="s">
        <v>73</v>
      </c>
      <c r="AY129" s="18" t="s">
        <v>129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8" t="s">
        <v>73</v>
      </c>
      <c r="BK129" s="214">
        <f>ROUND(I129*H129,2)</f>
        <v>0</v>
      </c>
      <c r="BL129" s="18" t="s">
        <v>462</v>
      </c>
      <c r="BM129" s="213" t="s">
        <v>970</v>
      </c>
    </row>
    <row r="130" s="2" customFormat="1">
      <c r="A130" s="39"/>
      <c r="B130" s="40"/>
      <c r="C130" s="41"/>
      <c r="D130" s="225" t="s">
        <v>204</v>
      </c>
      <c r="E130" s="41"/>
      <c r="F130" s="226" t="s">
        <v>971</v>
      </c>
      <c r="G130" s="41"/>
      <c r="H130" s="41"/>
      <c r="I130" s="227"/>
      <c r="J130" s="41"/>
      <c r="K130" s="41"/>
      <c r="L130" s="45"/>
      <c r="M130" s="228"/>
      <c r="N130" s="229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204</v>
      </c>
      <c r="AU130" s="18" t="s">
        <v>73</v>
      </c>
    </row>
    <row r="131" s="2" customFormat="1" ht="21.75" customHeight="1">
      <c r="A131" s="39"/>
      <c r="B131" s="40"/>
      <c r="C131" s="215" t="s">
        <v>307</v>
      </c>
      <c r="D131" s="215" t="s">
        <v>199</v>
      </c>
      <c r="E131" s="216" t="s">
        <v>972</v>
      </c>
      <c r="F131" s="217" t="s">
        <v>973</v>
      </c>
      <c r="G131" s="218" t="s">
        <v>181</v>
      </c>
      <c r="H131" s="219">
        <v>1</v>
      </c>
      <c r="I131" s="220"/>
      <c r="J131" s="221">
        <f>ROUND(I131*H131,2)</f>
        <v>0</v>
      </c>
      <c r="K131" s="217" t="s">
        <v>356</v>
      </c>
      <c r="L131" s="222"/>
      <c r="M131" s="223" t="s">
        <v>19</v>
      </c>
      <c r="N131" s="224" t="s">
        <v>39</v>
      </c>
      <c r="O131" s="85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3" t="s">
        <v>408</v>
      </c>
      <c r="AT131" s="213" t="s">
        <v>199</v>
      </c>
      <c r="AU131" s="213" t="s">
        <v>73</v>
      </c>
      <c r="AY131" s="18" t="s">
        <v>129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8" t="s">
        <v>73</v>
      </c>
      <c r="BK131" s="214">
        <f>ROUND(I131*H131,2)</f>
        <v>0</v>
      </c>
      <c r="BL131" s="18" t="s">
        <v>408</v>
      </c>
      <c r="BM131" s="213" t="s">
        <v>974</v>
      </c>
    </row>
    <row r="132" s="2" customFormat="1" ht="21.75" customHeight="1">
      <c r="A132" s="39"/>
      <c r="B132" s="40"/>
      <c r="C132" s="202" t="s">
        <v>311</v>
      </c>
      <c r="D132" s="202" t="s">
        <v>132</v>
      </c>
      <c r="E132" s="203" t="s">
        <v>975</v>
      </c>
      <c r="F132" s="204" t="s">
        <v>976</v>
      </c>
      <c r="G132" s="205" t="s">
        <v>181</v>
      </c>
      <c r="H132" s="206">
        <v>4</v>
      </c>
      <c r="I132" s="207"/>
      <c r="J132" s="208">
        <f>ROUND(I132*H132,2)</f>
        <v>0</v>
      </c>
      <c r="K132" s="204" t="s">
        <v>356</v>
      </c>
      <c r="L132" s="45"/>
      <c r="M132" s="209" t="s">
        <v>19</v>
      </c>
      <c r="N132" s="210" t="s">
        <v>39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3" t="s">
        <v>357</v>
      </c>
      <c r="AT132" s="213" t="s">
        <v>132</v>
      </c>
      <c r="AU132" s="213" t="s">
        <v>73</v>
      </c>
      <c r="AY132" s="18" t="s">
        <v>129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8" t="s">
        <v>73</v>
      </c>
      <c r="BK132" s="214">
        <f>ROUND(I132*H132,2)</f>
        <v>0</v>
      </c>
      <c r="BL132" s="18" t="s">
        <v>357</v>
      </c>
      <c r="BM132" s="213" t="s">
        <v>977</v>
      </c>
    </row>
    <row r="133" s="2" customFormat="1" ht="24.15" customHeight="1">
      <c r="A133" s="39"/>
      <c r="B133" s="40"/>
      <c r="C133" s="215" t="s">
        <v>315</v>
      </c>
      <c r="D133" s="215" t="s">
        <v>199</v>
      </c>
      <c r="E133" s="216" t="s">
        <v>978</v>
      </c>
      <c r="F133" s="217" t="s">
        <v>979</v>
      </c>
      <c r="G133" s="218" t="s">
        <v>181</v>
      </c>
      <c r="H133" s="219">
        <v>2</v>
      </c>
      <c r="I133" s="220"/>
      <c r="J133" s="221">
        <f>ROUND(I133*H133,2)</f>
        <v>0</v>
      </c>
      <c r="K133" s="217" t="s">
        <v>356</v>
      </c>
      <c r="L133" s="222"/>
      <c r="M133" s="223" t="s">
        <v>19</v>
      </c>
      <c r="N133" s="224" t="s">
        <v>39</v>
      </c>
      <c r="O133" s="85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3" t="s">
        <v>357</v>
      </c>
      <c r="AT133" s="213" t="s">
        <v>199</v>
      </c>
      <c r="AU133" s="213" t="s">
        <v>73</v>
      </c>
      <c r="AY133" s="18" t="s">
        <v>129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8" t="s">
        <v>73</v>
      </c>
      <c r="BK133" s="214">
        <f>ROUND(I133*H133,2)</f>
        <v>0</v>
      </c>
      <c r="BL133" s="18" t="s">
        <v>357</v>
      </c>
      <c r="BM133" s="213" t="s">
        <v>980</v>
      </c>
    </row>
    <row r="134" s="2" customFormat="1" ht="24.15" customHeight="1">
      <c r="A134" s="39"/>
      <c r="B134" s="40"/>
      <c r="C134" s="215" t="s">
        <v>323</v>
      </c>
      <c r="D134" s="215" t="s">
        <v>199</v>
      </c>
      <c r="E134" s="216" t="s">
        <v>981</v>
      </c>
      <c r="F134" s="217" t="s">
        <v>982</v>
      </c>
      <c r="G134" s="218" t="s">
        <v>181</v>
      </c>
      <c r="H134" s="219">
        <v>2</v>
      </c>
      <c r="I134" s="220"/>
      <c r="J134" s="221">
        <f>ROUND(I134*H134,2)</f>
        <v>0</v>
      </c>
      <c r="K134" s="217" t="s">
        <v>356</v>
      </c>
      <c r="L134" s="222"/>
      <c r="M134" s="223" t="s">
        <v>19</v>
      </c>
      <c r="N134" s="224" t="s">
        <v>39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3" t="s">
        <v>357</v>
      </c>
      <c r="AT134" s="213" t="s">
        <v>199</v>
      </c>
      <c r="AU134" s="213" t="s">
        <v>73</v>
      </c>
      <c r="AY134" s="18" t="s">
        <v>129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8" t="s">
        <v>73</v>
      </c>
      <c r="BK134" s="214">
        <f>ROUND(I134*H134,2)</f>
        <v>0</v>
      </c>
      <c r="BL134" s="18" t="s">
        <v>357</v>
      </c>
      <c r="BM134" s="213" t="s">
        <v>983</v>
      </c>
    </row>
    <row r="135" s="2" customFormat="1" ht="21.75" customHeight="1">
      <c r="A135" s="39"/>
      <c r="B135" s="40"/>
      <c r="C135" s="202" t="s">
        <v>330</v>
      </c>
      <c r="D135" s="202" t="s">
        <v>132</v>
      </c>
      <c r="E135" s="203" t="s">
        <v>984</v>
      </c>
      <c r="F135" s="204" t="s">
        <v>985</v>
      </c>
      <c r="G135" s="205" t="s">
        <v>154</v>
      </c>
      <c r="H135" s="206">
        <v>8</v>
      </c>
      <c r="I135" s="207"/>
      <c r="J135" s="208">
        <f>ROUND(I135*H135,2)</f>
        <v>0</v>
      </c>
      <c r="K135" s="204" t="s">
        <v>356</v>
      </c>
      <c r="L135" s="45"/>
      <c r="M135" s="209" t="s">
        <v>19</v>
      </c>
      <c r="N135" s="210" t="s">
        <v>39</v>
      </c>
      <c r="O135" s="85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3" t="s">
        <v>357</v>
      </c>
      <c r="AT135" s="213" t="s">
        <v>132</v>
      </c>
      <c r="AU135" s="213" t="s">
        <v>73</v>
      </c>
      <c r="AY135" s="18" t="s">
        <v>129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8" t="s">
        <v>73</v>
      </c>
      <c r="BK135" s="214">
        <f>ROUND(I135*H135,2)</f>
        <v>0</v>
      </c>
      <c r="BL135" s="18" t="s">
        <v>357</v>
      </c>
      <c r="BM135" s="213" t="s">
        <v>986</v>
      </c>
    </row>
    <row r="136" s="2" customFormat="1" ht="21.75" customHeight="1">
      <c r="A136" s="39"/>
      <c r="B136" s="40"/>
      <c r="C136" s="215" t="s">
        <v>335</v>
      </c>
      <c r="D136" s="215" t="s">
        <v>199</v>
      </c>
      <c r="E136" s="216" t="s">
        <v>987</v>
      </c>
      <c r="F136" s="217" t="s">
        <v>988</v>
      </c>
      <c r="G136" s="218" t="s">
        <v>154</v>
      </c>
      <c r="H136" s="219">
        <v>8</v>
      </c>
      <c r="I136" s="220"/>
      <c r="J136" s="221">
        <f>ROUND(I136*H136,2)</f>
        <v>0</v>
      </c>
      <c r="K136" s="217" t="s">
        <v>356</v>
      </c>
      <c r="L136" s="222"/>
      <c r="M136" s="223" t="s">
        <v>19</v>
      </c>
      <c r="N136" s="224" t="s">
        <v>39</v>
      </c>
      <c r="O136" s="85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3" t="s">
        <v>408</v>
      </c>
      <c r="AT136" s="213" t="s">
        <v>199</v>
      </c>
      <c r="AU136" s="213" t="s">
        <v>73</v>
      </c>
      <c r="AY136" s="18" t="s">
        <v>129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8" t="s">
        <v>73</v>
      </c>
      <c r="BK136" s="214">
        <f>ROUND(I136*H136,2)</f>
        <v>0</v>
      </c>
      <c r="BL136" s="18" t="s">
        <v>408</v>
      </c>
      <c r="BM136" s="213" t="s">
        <v>989</v>
      </c>
    </row>
    <row r="137" s="2" customFormat="1" ht="44.25" customHeight="1">
      <c r="A137" s="39"/>
      <c r="B137" s="40"/>
      <c r="C137" s="202" t="s">
        <v>340</v>
      </c>
      <c r="D137" s="202" t="s">
        <v>132</v>
      </c>
      <c r="E137" s="203" t="s">
        <v>990</v>
      </c>
      <c r="F137" s="204" t="s">
        <v>991</v>
      </c>
      <c r="G137" s="205" t="s">
        <v>181</v>
      </c>
      <c r="H137" s="206">
        <v>2</v>
      </c>
      <c r="I137" s="207"/>
      <c r="J137" s="208">
        <f>ROUND(I137*H137,2)</f>
        <v>0</v>
      </c>
      <c r="K137" s="204" t="s">
        <v>356</v>
      </c>
      <c r="L137" s="45"/>
      <c r="M137" s="209" t="s">
        <v>19</v>
      </c>
      <c r="N137" s="210" t="s">
        <v>39</v>
      </c>
      <c r="O137" s="85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3" t="s">
        <v>136</v>
      </c>
      <c r="AT137" s="213" t="s">
        <v>132</v>
      </c>
      <c r="AU137" s="213" t="s">
        <v>73</v>
      </c>
      <c r="AY137" s="18" t="s">
        <v>129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8" t="s">
        <v>73</v>
      </c>
      <c r="BK137" s="214">
        <f>ROUND(I137*H137,2)</f>
        <v>0</v>
      </c>
      <c r="BL137" s="18" t="s">
        <v>136</v>
      </c>
      <c r="BM137" s="213" t="s">
        <v>992</v>
      </c>
    </row>
    <row r="138" s="2" customFormat="1" ht="21.75" customHeight="1">
      <c r="A138" s="39"/>
      <c r="B138" s="40"/>
      <c r="C138" s="202" t="s">
        <v>346</v>
      </c>
      <c r="D138" s="202" t="s">
        <v>132</v>
      </c>
      <c r="E138" s="203" t="s">
        <v>993</v>
      </c>
      <c r="F138" s="204" t="s">
        <v>994</v>
      </c>
      <c r="G138" s="205" t="s">
        <v>154</v>
      </c>
      <c r="H138" s="206">
        <v>36</v>
      </c>
      <c r="I138" s="207"/>
      <c r="J138" s="208">
        <f>ROUND(I138*H138,2)</f>
        <v>0</v>
      </c>
      <c r="K138" s="204" t="s">
        <v>356</v>
      </c>
      <c r="L138" s="45"/>
      <c r="M138" s="209" t="s">
        <v>19</v>
      </c>
      <c r="N138" s="210" t="s">
        <v>39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3" t="s">
        <v>357</v>
      </c>
      <c r="AT138" s="213" t="s">
        <v>132</v>
      </c>
      <c r="AU138" s="213" t="s">
        <v>73</v>
      </c>
      <c r="AY138" s="18" t="s">
        <v>129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8" t="s">
        <v>73</v>
      </c>
      <c r="BK138" s="214">
        <f>ROUND(I138*H138,2)</f>
        <v>0</v>
      </c>
      <c r="BL138" s="18" t="s">
        <v>357</v>
      </c>
      <c r="BM138" s="213" t="s">
        <v>995</v>
      </c>
    </row>
    <row r="139" s="2" customFormat="1" ht="21.75" customHeight="1">
      <c r="A139" s="39"/>
      <c r="B139" s="40"/>
      <c r="C139" s="215" t="s">
        <v>501</v>
      </c>
      <c r="D139" s="215" t="s">
        <v>199</v>
      </c>
      <c r="E139" s="216" t="s">
        <v>996</v>
      </c>
      <c r="F139" s="217" t="s">
        <v>997</v>
      </c>
      <c r="G139" s="218" t="s">
        <v>154</v>
      </c>
      <c r="H139" s="219">
        <v>16</v>
      </c>
      <c r="I139" s="220"/>
      <c r="J139" s="221">
        <f>ROUND(I139*H139,2)</f>
        <v>0</v>
      </c>
      <c r="K139" s="217" t="s">
        <v>356</v>
      </c>
      <c r="L139" s="222"/>
      <c r="M139" s="223" t="s">
        <v>19</v>
      </c>
      <c r="N139" s="224" t="s">
        <v>39</v>
      </c>
      <c r="O139" s="8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3" t="s">
        <v>408</v>
      </c>
      <c r="AT139" s="213" t="s">
        <v>199</v>
      </c>
      <c r="AU139" s="213" t="s">
        <v>73</v>
      </c>
      <c r="AY139" s="18" t="s">
        <v>129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8" t="s">
        <v>73</v>
      </c>
      <c r="BK139" s="214">
        <f>ROUND(I139*H139,2)</f>
        <v>0</v>
      </c>
      <c r="BL139" s="18" t="s">
        <v>408</v>
      </c>
      <c r="BM139" s="213" t="s">
        <v>998</v>
      </c>
    </row>
    <row r="140" s="2" customFormat="1">
      <c r="A140" s="39"/>
      <c r="B140" s="40"/>
      <c r="C140" s="41"/>
      <c r="D140" s="225" t="s">
        <v>204</v>
      </c>
      <c r="E140" s="41"/>
      <c r="F140" s="226" t="s">
        <v>999</v>
      </c>
      <c r="G140" s="41"/>
      <c r="H140" s="41"/>
      <c r="I140" s="227"/>
      <c r="J140" s="41"/>
      <c r="K140" s="41"/>
      <c r="L140" s="45"/>
      <c r="M140" s="228"/>
      <c r="N140" s="229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204</v>
      </c>
      <c r="AU140" s="18" t="s">
        <v>73</v>
      </c>
    </row>
    <row r="141" s="2" customFormat="1" ht="21.75" customHeight="1">
      <c r="A141" s="39"/>
      <c r="B141" s="40"/>
      <c r="C141" s="215" t="s">
        <v>505</v>
      </c>
      <c r="D141" s="215" t="s">
        <v>199</v>
      </c>
      <c r="E141" s="216" t="s">
        <v>1000</v>
      </c>
      <c r="F141" s="217" t="s">
        <v>1001</v>
      </c>
      <c r="G141" s="218" t="s">
        <v>154</v>
      </c>
      <c r="H141" s="219">
        <v>20</v>
      </c>
      <c r="I141" s="220"/>
      <c r="J141" s="221">
        <f>ROUND(I141*H141,2)</f>
        <v>0</v>
      </c>
      <c r="K141" s="217" t="s">
        <v>356</v>
      </c>
      <c r="L141" s="222"/>
      <c r="M141" s="223" t="s">
        <v>19</v>
      </c>
      <c r="N141" s="224" t="s">
        <v>39</v>
      </c>
      <c r="O141" s="85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3" t="s">
        <v>408</v>
      </c>
      <c r="AT141" s="213" t="s">
        <v>199</v>
      </c>
      <c r="AU141" s="213" t="s">
        <v>73</v>
      </c>
      <c r="AY141" s="18" t="s">
        <v>129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8" t="s">
        <v>73</v>
      </c>
      <c r="BK141" s="214">
        <f>ROUND(I141*H141,2)</f>
        <v>0</v>
      </c>
      <c r="BL141" s="18" t="s">
        <v>408</v>
      </c>
      <c r="BM141" s="213" t="s">
        <v>1002</v>
      </c>
    </row>
    <row r="142" s="2" customFormat="1" ht="44.25" customHeight="1">
      <c r="A142" s="39"/>
      <c r="B142" s="40"/>
      <c r="C142" s="202" t="s">
        <v>509</v>
      </c>
      <c r="D142" s="202" t="s">
        <v>132</v>
      </c>
      <c r="E142" s="203" t="s">
        <v>1003</v>
      </c>
      <c r="F142" s="204" t="s">
        <v>1004</v>
      </c>
      <c r="G142" s="205" t="s">
        <v>181</v>
      </c>
      <c r="H142" s="206">
        <v>4</v>
      </c>
      <c r="I142" s="207"/>
      <c r="J142" s="208">
        <f>ROUND(I142*H142,2)</f>
        <v>0</v>
      </c>
      <c r="K142" s="204" t="s">
        <v>356</v>
      </c>
      <c r="L142" s="45"/>
      <c r="M142" s="209" t="s">
        <v>19</v>
      </c>
      <c r="N142" s="210" t="s">
        <v>39</v>
      </c>
      <c r="O142" s="85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3" t="s">
        <v>136</v>
      </c>
      <c r="AT142" s="213" t="s">
        <v>132</v>
      </c>
      <c r="AU142" s="213" t="s">
        <v>73</v>
      </c>
      <c r="AY142" s="18" t="s">
        <v>129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8" t="s">
        <v>73</v>
      </c>
      <c r="BK142" s="214">
        <f>ROUND(I142*H142,2)</f>
        <v>0</v>
      </c>
      <c r="BL142" s="18" t="s">
        <v>136</v>
      </c>
      <c r="BM142" s="213" t="s">
        <v>1005</v>
      </c>
    </row>
    <row r="143" s="2" customFormat="1" ht="21.75" customHeight="1">
      <c r="A143" s="39"/>
      <c r="B143" s="40"/>
      <c r="C143" s="202" t="s">
        <v>513</v>
      </c>
      <c r="D143" s="202" t="s">
        <v>132</v>
      </c>
      <c r="E143" s="203" t="s">
        <v>1006</v>
      </c>
      <c r="F143" s="204" t="s">
        <v>1007</v>
      </c>
      <c r="G143" s="205" t="s">
        <v>154</v>
      </c>
      <c r="H143" s="206">
        <v>132</v>
      </c>
      <c r="I143" s="207"/>
      <c r="J143" s="208">
        <f>ROUND(I143*H143,2)</f>
        <v>0</v>
      </c>
      <c r="K143" s="204" t="s">
        <v>356</v>
      </c>
      <c r="L143" s="45"/>
      <c r="M143" s="209" t="s">
        <v>19</v>
      </c>
      <c r="N143" s="210" t="s">
        <v>39</v>
      </c>
      <c r="O143" s="8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3" t="s">
        <v>357</v>
      </c>
      <c r="AT143" s="213" t="s">
        <v>132</v>
      </c>
      <c r="AU143" s="213" t="s">
        <v>73</v>
      </c>
      <c r="AY143" s="18" t="s">
        <v>129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8" t="s">
        <v>73</v>
      </c>
      <c r="BK143" s="214">
        <f>ROUND(I143*H143,2)</f>
        <v>0</v>
      </c>
      <c r="BL143" s="18" t="s">
        <v>357</v>
      </c>
      <c r="BM143" s="213" t="s">
        <v>1008</v>
      </c>
    </row>
    <row r="144" s="2" customFormat="1" ht="21.75" customHeight="1">
      <c r="A144" s="39"/>
      <c r="B144" s="40"/>
      <c r="C144" s="215" t="s">
        <v>517</v>
      </c>
      <c r="D144" s="215" t="s">
        <v>199</v>
      </c>
      <c r="E144" s="216" t="s">
        <v>1009</v>
      </c>
      <c r="F144" s="217" t="s">
        <v>1010</v>
      </c>
      <c r="G144" s="218" t="s">
        <v>154</v>
      </c>
      <c r="H144" s="219">
        <v>80</v>
      </c>
      <c r="I144" s="220"/>
      <c r="J144" s="221">
        <f>ROUND(I144*H144,2)</f>
        <v>0</v>
      </c>
      <c r="K144" s="217" t="s">
        <v>356</v>
      </c>
      <c r="L144" s="222"/>
      <c r="M144" s="223" t="s">
        <v>19</v>
      </c>
      <c r="N144" s="224" t="s">
        <v>39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3" t="s">
        <v>408</v>
      </c>
      <c r="AT144" s="213" t="s">
        <v>199</v>
      </c>
      <c r="AU144" s="213" t="s">
        <v>73</v>
      </c>
      <c r="AY144" s="18" t="s">
        <v>129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8" t="s">
        <v>73</v>
      </c>
      <c r="BK144" s="214">
        <f>ROUND(I144*H144,2)</f>
        <v>0</v>
      </c>
      <c r="BL144" s="18" t="s">
        <v>408</v>
      </c>
      <c r="BM144" s="213" t="s">
        <v>1011</v>
      </c>
    </row>
    <row r="145" s="2" customFormat="1" ht="21.75" customHeight="1">
      <c r="A145" s="39"/>
      <c r="B145" s="40"/>
      <c r="C145" s="215" t="s">
        <v>521</v>
      </c>
      <c r="D145" s="215" t="s">
        <v>199</v>
      </c>
      <c r="E145" s="216" t="s">
        <v>1012</v>
      </c>
      <c r="F145" s="217" t="s">
        <v>1013</v>
      </c>
      <c r="G145" s="218" t="s">
        <v>154</v>
      </c>
      <c r="H145" s="219">
        <v>50</v>
      </c>
      <c r="I145" s="220"/>
      <c r="J145" s="221">
        <f>ROUND(I145*H145,2)</f>
        <v>0</v>
      </c>
      <c r="K145" s="217" t="s">
        <v>356</v>
      </c>
      <c r="L145" s="222"/>
      <c r="M145" s="223" t="s">
        <v>19</v>
      </c>
      <c r="N145" s="224" t="s">
        <v>39</v>
      </c>
      <c r="O145" s="85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3" t="s">
        <v>408</v>
      </c>
      <c r="AT145" s="213" t="s">
        <v>199</v>
      </c>
      <c r="AU145" s="213" t="s">
        <v>73</v>
      </c>
      <c r="AY145" s="18" t="s">
        <v>129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8" t="s">
        <v>73</v>
      </c>
      <c r="BK145" s="214">
        <f>ROUND(I145*H145,2)</f>
        <v>0</v>
      </c>
      <c r="BL145" s="18" t="s">
        <v>408</v>
      </c>
      <c r="BM145" s="213" t="s">
        <v>1014</v>
      </c>
    </row>
    <row r="146" s="2" customFormat="1" ht="44.25" customHeight="1">
      <c r="A146" s="39"/>
      <c r="B146" s="40"/>
      <c r="C146" s="202" t="s">
        <v>525</v>
      </c>
      <c r="D146" s="202" t="s">
        <v>132</v>
      </c>
      <c r="E146" s="203" t="s">
        <v>1015</v>
      </c>
      <c r="F146" s="204" t="s">
        <v>1016</v>
      </c>
      <c r="G146" s="205" t="s">
        <v>181</v>
      </c>
      <c r="H146" s="206">
        <v>27</v>
      </c>
      <c r="I146" s="207"/>
      <c r="J146" s="208">
        <f>ROUND(I146*H146,2)</f>
        <v>0</v>
      </c>
      <c r="K146" s="204" t="s">
        <v>356</v>
      </c>
      <c r="L146" s="45"/>
      <c r="M146" s="209" t="s">
        <v>19</v>
      </c>
      <c r="N146" s="210" t="s">
        <v>39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3" t="s">
        <v>136</v>
      </c>
      <c r="AT146" s="213" t="s">
        <v>132</v>
      </c>
      <c r="AU146" s="213" t="s">
        <v>73</v>
      </c>
      <c r="AY146" s="18" t="s">
        <v>129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8" t="s">
        <v>73</v>
      </c>
      <c r="BK146" s="214">
        <f>ROUND(I146*H146,2)</f>
        <v>0</v>
      </c>
      <c r="BL146" s="18" t="s">
        <v>136</v>
      </c>
      <c r="BM146" s="213" t="s">
        <v>1017</v>
      </c>
    </row>
    <row r="147" s="2" customFormat="1">
      <c r="A147" s="39"/>
      <c r="B147" s="40"/>
      <c r="C147" s="41"/>
      <c r="D147" s="225" t="s">
        <v>204</v>
      </c>
      <c r="E147" s="41"/>
      <c r="F147" s="226" t="s">
        <v>1018</v>
      </c>
      <c r="G147" s="41"/>
      <c r="H147" s="41"/>
      <c r="I147" s="227"/>
      <c r="J147" s="41"/>
      <c r="K147" s="41"/>
      <c r="L147" s="45"/>
      <c r="M147" s="228"/>
      <c r="N147" s="229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204</v>
      </c>
      <c r="AU147" s="18" t="s">
        <v>73</v>
      </c>
    </row>
    <row r="148" s="2" customFormat="1" ht="24.15" customHeight="1">
      <c r="A148" s="39"/>
      <c r="B148" s="40"/>
      <c r="C148" s="202" t="s">
        <v>529</v>
      </c>
      <c r="D148" s="202" t="s">
        <v>132</v>
      </c>
      <c r="E148" s="203" t="s">
        <v>1019</v>
      </c>
      <c r="F148" s="204" t="s">
        <v>1020</v>
      </c>
      <c r="G148" s="205" t="s">
        <v>181</v>
      </c>
      <c r="H148" s="206">
        <v>2</v>
      </c>
      <c r="I148" s="207"/>
      <c r="J148" s="208">
        <f>ROUND(I148*H148,2)</f>
        <v>0</v>
      </c>
      <c r="K148" s="204" t="s">
        <v>356</v>
      </c>
      <c r="L148" s="45"/>
      <c r="M148" s="209" t="s">
        <v>19</v>
      </c>
      <c r="N148" s="210" t="s">
        <v>39</v>
      </c>
      <c r="O148" s="85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3" t="s">
        <v>136</v>
      </c>
      <c r="AT148" s="213" t="s">
        <v>132</v>
      </c>
      <c r="AU148" s="213" t="s">
        <v>73</v>
      </c>
      <c r="AY148" s="18" t="s">
        <v>129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8" t="s">
        <v>73</v>
      </c>
      <c r="BK148" s="214">
        <f>ROUND(I148*H148,2)</f>
        <v>0</v>
      </c>
      <c r="BL148" s="18" t="s">
        <v>136</v>
      </c>
      <c r="BM148" s="213" t="s">
        <v>1021</v>
      </c>
    </row>
    <row r="149" s="2" customFormat="1" ht="16.5" customHeight="1">
      <c r="A149" s="39"/>
      <c r="B149" s="40"/>
      <c r="C149" s="215" t="s">
        <v>533</v>
      </c>
      <c r="D149" s="215" t="s">
        <v>199</v>
      </c>
      <c r="E149" s="216" t="s">
        <v>1022</v>
      </c>
      <c r="F149" s="217" t="s">
        <v>1023</v>
      </c>
      <c r="G149" s="218" t="s">
        <v>181</v>
      </c>
      <c r="H149" s="219">
        <v>2</v>
      </c>
      <c r="I149" s="220"/>
      <c r="J149" s="221">
        <f>ROUND(I149*H149,2)</f>
        <v>0</v>
      </c>
      <c r="K149" s="217" t="s">
        <v>356</v>
      </c>
      <c r="L149" s="222"/>
      <c r="M149" s="223" t="s">
        <v>19</v>
      </c>
      <c r="N149" s="224" t="s">
        <v>39</v>
      </c>
      <c r="O149" s="85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3" t="s">
        <v>408</v>
      </c>
      <c r="AT149" s="213" t="s">
        <v>199</v>
      </c>
      <c r="AU149" s="213" t="s">
        <v>73</v>
      </c>
      <c r="AY149" s="18" t="s">
        <v>129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8" t="s">
        <v>73</v>
      </c>
      <c r="BK149" s="214">
        <f>ROUND(I149*H149,2)</f>
        <v>0</v>
      </c>
      <c r="BL149" s="18" t="s">
        <v>408</v>
      </c>
      <c r="BM149" s="213" t="s">
        <v>1024</v>
      </c>
    </row>
    <row r="150" s="2" customFormat="1" ht="24.15" customHeight="1">
      <c r="A150" s="39"/>
      <c r="B150" s="40"/>
      <c r="C150" s="202" t="s">
        <v>537</v>
      </c>
      <c r="D150" s="202" t="s">
        <v>132</v>
      </c>
      <c r="E150" s="203" t="s">
        <v>1025</v>
      </c>
      <c r="F150" s="204" t="s">
        <v>1026</v>
      </c>
      <c r="G150" s="205" t="s">
        <v>135</v>
      </c>
      <c r="H150" s="206">
        <v>1.28</v>
      </c>
      <c r="I150" s="207"/>
      <c r="J150" s="208">
        <f>ROUND(I150*H150,2)</f>
        <v>0</v>
      </c>
      <c r="K150" s="204" t="s">
        <v>356</v>
      </c>
      <c r="L150" s="45"/>
      <c r="M150" s="209" t="s">
        <v>19</v>
      </c>
      <c r="N150" s="210" t="s">
        <v>39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3" t="s">
        <v>136</v>
      </c>
      <c r="AT150" s="213" t="s">
        <v>132</v>
      </c>
      <c r="AU150" s="213" t="s">
        <v>73</v>
      </c>
      <c r="AY150" s="18" t="s">
        <v>129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8" t="s">
        <v>73</v>
      </c>
      <c r="BK150" s="214">
        <f>ROUND(I150*H150,2)</f>
        <v>0</v>
      </c>
      <c r="BL150" s="18" t="s">
        <v>136</v>
      </c>
      <c r="BM150" s="213" t="s">
        <v>1027</v>
      </c>
    </row>
    <row r="151" s="13" customFormat="1">
      <c r="A151" s="13"/>
      <c r="B151" s="230"/>
      <c r="C151" s="231"/>
      <c r="D151" s="225" t="s">
        <v>304</v>
      </c>
      <c r="E151" s="232" t="s">
        <v>19</v>
      </c>
      <c r="F151" s="233" t="s">
        <v>1028</v>
      </c>
      <c r="G151" s="231"/>
      <c r="H151" s="234">
        <v>1.2800000000000003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304</v>
      </c>
      <c r="AU151" s="240" t="s">
        <v>73</v>
      </c>
      <c r="AV151" s="13" t="s">
        <v>78</v>
      </c>
      <c r="AW151" s="13" t="s">
        <v>306</v>
      </c>
      <c r="AX151" s="13" t="s">
        <v>73</v>
      </c>
      <c r="AY151" s="240" t="s">
        <v>129</v>
      </c>
    </row>
    <row r="152" s="2" customFormat="1" ht="21.75" customHeight="1">
      <c r="A152" s="39"/>
      <c r="B152" s="40"/>
      <c r="C152" s="215" t="s">
        <v>541</v>
      </c>
      <c r="D152" s="215" t="s">
        <v>199</v>
      </c>
      <c r="E152" s="216" t="s">
        <v>1029</v>
      </c>
      <c r="F152" s="217" t="s">
        <v>1030</v>
      </c>
      <c r="G152" s="218" t="s">
        <v>135</v>
      </c>
      <c r="H152" s="219">
        <v>1.28</v>
      </c>
      <c r="I152" s="220"/>
      <c r="J152" s="221">
        <f>ROUND(I152*H152,2)</f>
        <v>0</v>
      </c>
      <c r="K152" s="217" t="s">
        <v>356</v>
      </c>
      <c r="L152" s="222"/>
      <c r="M152" s="223" t="s">
        <v>19</v>
      </c>
      <c r="N152" s="224" t="s">
        <v>39</v>
      </c>
      <c r="O152" s="85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3" t="s">
        <v>408</v>
      </c>
      <c r="AT152" s="213" t="s">
        <v>199</v>
      </c>
      <c r="AU152" s="213" t="s">
        <v>73</v>
      </c>
      <c r="AY152" s="18" t="s">
        <v>129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8" t="s">
        <v>73</v>
      </c>
      <c r="BK152" s="214">
        <f>ROUND(I152*H152,2)</f>
        <v>0</v>
      </c>
      <c r="BL152" s="18" t="s">
        <v>408</v>
      </c>
      <c r="BM152" s="213" t="s">
        <v>1031</v>
      </c>
    </row>
    <row r="153" s="2" customFormat="1" ht="24.15" customHeight="1">
      <c r="A153" s="39"/>
      <c r="B153" s="40"/>
      <c r="C153" s="202" t="s">
        <v>545</v>
      </c>
      <c r="D153" s="202" t="s">
        <v>132</v>
      </c>
      <c r="E153" s="203" t="s">
        <v>1032</v>
      </c>
      <c r="F153" s="204" t="s">
        <v>1033</v>
      </c>
      <c r="G153" s="205" t="s">
        <v>181</v>
      </c>
      <c r="H153" s="206">
        <v>14</v>
      </c>
      <c r="I153" s="207"/>
      <c r="J153" s="208">
        <f>ROUND(I153*H153,2)</f>
        <v>0</v>
      </c>
      <c r="K153" s="204" t="s">
        <v>356</v>
      </c>
      <c r="L153" s="45"/>
      <c r="M153" s="209" t="s">
        <v>19</v>
      </c>
      <c r="N153" s="210" t="s">
        <v>39</v>
      </c>
      <c r="O153" s="85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3" t="s">
        <v>136</v>
      </c>
      <c r="AT153" s="213" t="s">
        <v>132</v>
      </c>
      <c r="AU153" s="213" t="s">
        <v>73</v>
      </c>
      <c r="AY153" s="18" t="s">
        <v>129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8" t="s">
        <v>73</v>
      </c>
      <c r="BK153" s="214">
        <f>ROUND(I153*H153,2)</f>
        <v>0</v>
      </c>
      <c r="BL153" s="18" t="s">
        <v>136</v>
      </c>
      <c r="BM153" s="213" t="s">
        <v>1034</v>
      </c>
    </row>
    <row r="154" s="2" customFormat="1" ht="24.15" customHeight="1">
      <c r="A154" s="39"/>
      <c r="B154" s="40"/>
      <c r="C154" s="215" t="s">
        <v>549</v>
      </c>
      <c r="D154" s="215" t="s">
        <v>199</v>
      </c>
      <c r="E154" s="216" t="s">
        <v>1035</v>
      </c>
      <c r="F154" s="217" t="s">
        <v>1036</v>
      </c>
      <c r="G154" s="218" t="s">
        <v>181</v>
      </c>
      <c r="H154" s="219">
        <v>14</v>
      </c>
      <c r="I154" s="220"/>
      <c r="J154" s="221">
        <f>ROUND(I154*H154,2)</f>
        <v>0</v>
      </c>
      <c r="K154" s="217" t="s">
        <v>356</v>
      </c>
      <c r="L154" s="222"/>
      <c r="M154" s="223" t="s">
        <v>19</v>
      </c>
      <c r="N154" s="224" t="s">
        <v>39</v>
      </c>
      <c r="O154" s="85"/>
      <c r="P154" s="211">
        <f>O154*H154</f>
        <v>0</v>
      </c>
      <c r="Q154" s="211">
        <v>0</v>
      </c>
      <c r="R154" s="211">
        <f>Q154*H154</f>
        <v>0</v>
      </c>
      <c r="S154" s="211">
        <v>0</v>
      </c>
      <c r="T154" s="212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3" t="s">
        <v>160</v>
      </c>
      <c r="AT154" s="213" t="s">
        <v>199</v>
      </c>
      <c r="AU154" s="213" t="s">
        <v>73</v>
      </c>
      <c r="AY154" s="18" t="s">
        <v>129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8" t="s">
        <v>73</v>
      </c>
      <c r="BK154" s="214">
        <f>ROUND(I154*H154,2)</f>
        <v>0</v>
      </c>
      <c r="BL154" s="18" t="s">
        <v>136</v>
      </c>
      <c r="BM154" s="213" t="s">
        <v>1037</v>
      </c>
    </row>
    <row r="155" s="2" customFormat="1" ht="24.15" customHeight="1">
      <c r="A155" s="39"/>
      <c r="B155" s="40"/>
      <c r="C155" s="215" t="s">
        <v>553</v>
      </c>
      <c r="D155" s="215" t="s">
        <v>199</v>
      </c>
      <c r="E155" s="216" t="s">
        <v>1038</v>
      </c>
      <c r="F155" s="217" t="s">
        <v>1039</v>
      </c>
      <c r="G155" s="218" t="s">
        <v>181</v>
      </c>
      <c r="H155" s="219">
        <v>6</v>
      </c>
      <c r="I155" s="220"/>
      <c r="J155" s="221">
        <f>ROUND(I155*H155,2)</f>
        <v>0</v>
      </c>
      <c r="K155" s="217" t="s">
        <v>356</v>
      </c>
      <c r="L155" s="222"/>
      <c r="M155" s="223" t="s">
        <v>19</v>
      </c>
      <c r="N155" s="224" t="s">
        <v>39</v>
      </c>
      <c r="O155" s="85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3" t="s">
        <v>160</v>
      </c>
      <c r="AT155" s="213" t="s">
        <v>199</v>
      </c>
      <c r="AU155" s="213" t="s">
        <v>73</v>
      </c>
      <c r="AY155" s="18" t="s">
        <v>129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8" t="s">
        <v>73</v>
      </c>
      <c r="BK155" s="214">
        <f>ROUND(I155*H155,2)</f>
        <v>0</v>
      </c>
      <c r="BL155" s="18" t="s">
        <v>136</v>
      </c>
      <c r="BM155" s="213" t="s">
        <v>1040</v>
      </c>
    </row>
    <row r="156" s="2" customFormat="1" ht="16.5" customHeight="1">
      <c r="A156" s="39"/>
      <c r="B156" s="40"/>
      <c r="C156" s="202" t="s">
        <v>557</v>
      </c>
      <c r="D156" s="202" t="s">
        <v>132</v>
      </c>
      <c r="E156" s="203" t="s">
        <v>1041</v>
      </c>
      <c r="F156" s="204" t="s">
        <v>1042</v>
      </c>
      <c r="G156" s="205" t="s">
        <v>175</v>
      </c>
      <c r="H156" s="206">
        <v>60</v>
      </c>
      <c r="I156" s="207"/>
      <c r="J156" s="208">
        <f>ROUND(I156*H156,2)</f>
        <v>0</v>
      </c>
      <c r="K156" s="204" t="s">
        <v>356</v>
      </c>
      <c r="L156" s="45"/>
      <c r="M156" s="209" t="s">
        <v>19</v>
      </c>
      <c r="N156" s="210" t="s">
        <v>39</v>
      </c>
      <c r="O156" s="85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3" t="s">
        <v>462</v>
      </c>
      <c r="AT156" s="213" t="s">
        <v>132</v>
      </c>
      <c r="AU156" s="213" t="s">
        <v>73</v>
      </c>
      <c r="AY156" s="18" t="s">
        <v>129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8" t="s">
        <v>73</v>
      </c>
      <c r="BK156" s="214">
        <f>ROUND(I156*H156,2)</f>
        <v>0</v>
      </c>
      <c r="BL156" s="18" t="s">
        <v>462</v>
      </c>
      <c r="BM156" s="213" t="s">
        <v>1043</v>
      </c>
    </row>
    <row r="157" s="2" customFormat="1" ht="16.5" customHeight="1">
      <c r="A157" s="39"/>
      <c r="B157" s="40"/>
      <c r="C157" s="215" t="s">
        <v>561</v>
      </c>
      <c r="D157" s="215" t="s">
        <v>199</v>
      </c>
      <c r="E157" s="216" t="s">
        <v>1044</v>
      </c>
      <c r="F157" s="217" t="s">
        <v>1045</v>
      </c>
      <c r="G157" s="218" t="s">
        <v>181</v>
      </c>
      <c r="H157" s="219">
        <v>4</v>
      </c>
      <c r="I157" s="220"/>
      <c r="J157" s="221">
        <f>ROUND(I157*H157,2)</f>
        <v>0</v>
      </c>
      <c r="K157" s="217" t="s">
        <v>356</v>
      </c>
      <c r="L157" s="222"/>
      <c r="M157" s="223" t="s">
        <v>19</v>
      </c>
      <c r="N157" s="224" t="s">
        <v>39</v>
      </c>
      <c r="O157" s="85"/>
      <c r="P157" s="211">
        <f>O157*H157</f>
        <v>0</v>
      </c>
      <c r="Q157" s="211">
        <v>0.52100000000000002</v>
      </c>
      <c r="R157" s="211">
        <f>Q157*H157</f>
        <v>2.0840000000000001</v>
      </c>
      <c r="S157" s="211">
        <v>0</v>
      </c>
      <c r="T157" s="21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3" t="s">
        <v>408</v>
      </c>
      <c r="AT157" s="213" t="s">
        <v>199</v>
      </c>
      <c r="AU157" s="213" t="s">
        <v>73</v>
      </c>
      <c r="AY157" s="18" t="s">
        <v>129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8" t="s">
        <v>73</v>
      </c>
      <c r="BK157" s="214">
        <f>ROUND(I157*H157,2)</f>
        <v>0</v>
      </c>
      <c r="BL157" s="18" t="s">
        <v>408</v>
      </c>
      <c r="BM157" s="213" t="s">
        <v>1046</v>
      </c>
    </row>
    <row r="158" s="2" customFormat="1" ht="37.8" customHeight="1">
      <c r="A158" s="39"/>
      <c r="B158" s="40"/>
      <c r="C158" s="202" t="s">
        <v>462</v>
      </c>
      <c r="D158" s="202" t="s">
        <v>132</v>
      </c>
      <c r="E158" s="203" t="s">
        <v>1047</v>
      </c>
      <c r="F158" s="204" t="s">
        <v>1048</v>
      </c>
      <c r="G158" s="205" t="s">
        <v>154</v>
      </c>
      <c r="H158" s="206">
        <v>28</v>
      </c>
      <c r="I158" s="207"/>
      <c r="J158" s="208">
        <f>ROUND(I158*H158,2)</f>
        <v>0</v>
      </c>
      <c r="K158" s="204" t="s">
        <v>356</v>
      </c>
      <c r="L158" s="45"/>
      <c r="M158" s="209" t="s">
        <v>19</v>
      </c>
      <c r="N158" s="210" t="s">
        <v>39</v>
      </c>
      <c r="O158" s="85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3" t="s">
        <v>462</v>
      </c>
      <c r="AT158" s="213" t="s">
        <v>132</v>
      </c>
      <c r="AU158" s="213" t="s">
        <v>73</v>
      </c>
      <c r="AY158" s="18" t="s">
        <v>129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8" t="s">
        <v>73</v>
      </c>
      <c r="BK158" s="214">
        <f>ROUND(I158*H158,2)</f>
        <v>0</v>
      </c>
      <c r="BL158" s="18" t="s">
        <v>462</v>
      </c>
      <c r="BM158" s="213" t="s">
        <v>1049</v>
      </c>
    </row>
    <row r="159" s="2" customFormat="1" ht="16.5" customHeight="1">
      <c r="A159" s="39"/>
      <c r="B159" s="40"/>
      <c r="C159" s="215" t="s">
        <v>568</v>
      </c>
      <c r="D159" s="215" t="s">
        <v>199</v>
      </c>
      <c r="E159" s="216" t="s">
        <v>1050</v>
      </c>
      <c r="F159" s="217" t="s">
        <v>1051</v>
      </c>
      <c r="G159" s="218" t="s">
        <v>1052</v>
      </c>
      <c r="H159" s="219">
        <v>5</v>
      </c>
      <c r="I159" s="220"/>
      <c r="J159" s="221">
        <f>ROUND(I159*H159,2)</f>
        <v>0</v>
      </c>
      <c r="K159" s="217" t="s">
        <v>356</v>
      </c>
      <c r="L159" s="222"/>
      <c r="M159" s="223" t="s">
        <v>19</v>
      </c>
      <c r="N159" s="224" t="s">
        <v>39</v>
      </c>
      <c r="O159" s="85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3" t="s">
        <v>713</v>
      </c>
      <c r="AT159" s="213" t="s">
        <v>199</v>
      </c>
      <c r="AU159" s="213" t="s">
        <v>73</v>
      </c>
      <c r="AY159" s="18" t="s">
        <v>129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8" t="s">
        <v>73</v>
      </c>
      <c r="BK159" s="214">
        <f>ROUND(I159*H159,2)</f>
        <v>0</v>
      </c>
      <c r="BL159" s="18" t="s">
        <v>462</v>
      </c>
      <c r="BM159" s="213" t="s">
        <v>1053</v>
      </c>
    </row>
    <row r="160" s="2" customFormat="1">
      <c r="A160" s="39"/>
      <c r="B160" s="40"/>
      <c r="C160" s="41"/>
      <c r="D160" s="225" t="s">
        <v>204</v>
      </c>
      <c r="E160" s="41"/>
      <c r="F160" s="226" t="s">
        <v>1054</v>
      </c>
      <c r="G160" s="41"/>
      <c r="H160" s="41"/>
      <c r="I160" s="227"/>
      <c r="J160" s="41"/>
      <c r="K160" s="41"/>
      <c r="L160" s="45"/>
      <c r="M160" s="228"/>
      <c r="N160" s="229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204</v>
      </c>
      <c r="AU160" s="18" t="s">
        <v>73</v>
      </c>
    </row>
    <row r="161" s="2" customFormat="1" ht="24.15" customHeight="1">
      <c r="A161" s="39"/>
      <c r="B161" s="40"/>
      <c r="C161" s="202" t="s">
        <v>572</v>
      </c>
      <c r="D161" s="202" t="s">
        <v>132</v>
      </c>
      <c r="E161" s="203" t="s">
        <v>1055</v>
      </c>
      <c r="F161" s="204" t="s">
        <v>1056</v>
      </c>
      <c r="G161" s="205" t="s">
        <v>135</v>
      </c>
      <c r="H161" s="206">
        <v>10.4</v>
      </c>
      <c r="I161" s="207"/>
      <c r="J161" s="208">
        <f>ROUND(I161*H161,2)</f>
        <v>0</v>
      </c>
      <c r="K161" s="204" t="s">
        <v>356</v>
      </c>
      <c r="L161" s="45"/>
      <c r="M161" s="209" t="s">
        <v>19</v>
      </c>
      <c r="N161" s="210" t="s">
        <v>39</v>
      </c>
      <c r="O161" s="85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3" t="s">
        <v>462</v>
      </c>
      <c r="AT161" s="213" t="s">
        <v>132</v>
      </c>
      <c r="AU161" s="213" t="s">
        <v>73</v>
      </c>
      <c r="AY161" s="18" t="s">
        <v>129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8" t="s">
        <v>73</v>
      </c>
      <c r="BK161" s="214">
        <f>ROUND(I161*H161,2)</f>
        <v>0</v>
      </c>
      <c r="BL161" s="18" t="s">
        <v>462</v>
      </c>
      <c r="BM161" s="213" t="s">
        <v>1057</v>
      </c>
    </row>
    <row r="162" s="2" customFormat="1" ht="21.75" customHeight="1">
      <c r="A162" s="39"/>
      <c r="B162" s="40"/>
      <c r="C162" s="215" t="s">
        <v>576</v>
      </c>
      <c r="D162" s="215" t="s">
        <v>199</v>
      </c>
      <c r="E162" s="216" t="s">
        <v>847</v>
      </c>
      <c r="F162" s="217" t="s">
        <v>848</v>
      </c>
      <c r="G162" s="218" t="s">
        <v>154</v>
      </c>
      <c r="H162" s="219">
        <v>8</v>
      </c>
      <c r="I162" s="220"/>
      <c r="J162" s="221">
        <f>ROUND(I162*H162,2)</f>
        <v>0</v>
      </c>
      <c r="K162" s="217" t="s">
        <v>356</v>
      </c>
      <c r="L162" s="222"/>
      <c r="M162" s="223" t="s">
        <v>19</v>
      </c>
      <c r="N162" s="224" t="s">
        <v>39</v>
      </c>
      <c r="O162" s="85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3" t="s">
        <v>408</v>
      </c>
      <c r="AT162" s="213" t="s">
        <v>199</v>
      </c>
      <c r="AU162" s="213" t="s">
        <v>73</v>
      </c>
      <c r="AY162" s="18" t="s">
        <v>129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8" t="s">
        <v>73</v>
      </c>
      <c r="BK162" s="214">
        <f>ROUND(I162*H162,2)</f>
        <v>0</v>
      </c>
      <c r="BL162" s="18" t="s">
        <v>408</v>
      </c>
      <c r="BM162" s="213" t="s">
        <v>1058</v>
      </c>
    </row>
    <row r="163" s="2" customFormat="1" ht="37.8" customHeight="1">
      <c r="A163" s="39"/>
      <c r="B163" s="40"/>
      <c r="C163" s="202" t="s">
        <v>580</v>
      </c>
      <c r="D163" s="202" t="s">
        <v>132</v>
      </c>
      <c r="E163" s="203" t="s">
        <v>1059</v>
      </c>
      <c r="F163" s="204" t="s">
        <v>1060</v>
      </c>
      <c r="G163" s="205" t="s">
        <v>135</v>
      </c>
      <c r="H163" s="206">
        <v>30</v>
      </c>
      <c r="I163" s="207"/>
      <c r="J163" s="208">
        <f>ROUND(I163*H163,2)</f>
        <v>0</v>
      </c>
      <c r="K163" s="204" t="s">
        <v>356</v>
      </c>
      <c r="L163" s="45"/>
      <c r="M163" s="209" t="s">
        <v>19</v>
      </c>
      <c r="N163" s="210" t="s">
        <v>39</v>
      </c>
      <c r="O163" s="85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3" t="s">
        <v>462</v>
      </c>
      <c r="AT163" s="213" t="s">
        <v>132</v>
      </c>
      <c r="AU163" s="213" t="s">
        <v>73</v>
      </c>
      <c r="AY163" s="18" t="s">
        <v>129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8" t="s">
        <v>73</v>
      </c>
      <c r="BK163" s="214">
        <f>ROUND(I163*H163,2)</f>
        <v>0</v>
      </c>
      <c r="BL163" s="18" t="s">
        <v>462</v>
      </c>
      <c r="BM163" s="213" t="s">
        <v>1061</v>
      </c>
    </row>
    <row r="164" s="2" customFormat="1" ht="24.15" customHeight="1">
      <c r="A164" s="39"/>
      <c r="B164" s="40"/>
      <c r="C164" s="202" t="s">
        <v>584</v>
      </c>
      <c r="D164" s="202" t="s">
        <v>132</v>
      </c>
      <c r="E164" s="203" t="s">
        <v>1062</v>
      </c>
      <c r="F164" s="204" t="s">
        <v>1063</v>
      </c>
      <c r="G164" s="205" t="s">
        <v>135</v>
      </c>
      <c r="H164" s="206">
        <v>15</v>
      </c>
      <c r="I164" s="207"/>
      <c r="J164" s="208">
        <f>ROUND(I164*H164,2)</f>
        <v>0</v>
      </c>
      <c r="K164" s="204" t="s">
        <v>356</v>
      </c>
      <c r="L164" s="45"/>
      <c r="M164" s="209" t="s">
        <v>19</v>
      </c>
      <c r="N164" s="210" t="s">
        <v>39</v>
      </c>
      <c r="O164" s="85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3" t="s">
        <v>462</v>
      </c>
      <c r="AT164" s="213" t="s">
        <v>132</v>
      </c>
      <c r="AU164" s="213" t="s">
        <v>73</v>
      </c>
      <c r="AY164" s="18" t="s">
        <v>129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8" t="s">
        <v>73</v>
      </c>
      <c r="BK164" s="214">
        <f>ROUND(I164*H164,2)</f>
        <v>0</v>
      </c>
      <c r="BL164" s="18" t="s">
        <v>462</v>
      </c>
      <c r="BM164" s="213" t="s">
        <v>1064</v>
      </c>
    </row>
    <row r="165" s="2" customFormat="1" ht="21.75" customHeight="1">
      <c r="A165" s="39"/>
      <c r="B165" s="40"/>
      <c r="C165" s="202" t="s">
        <v>588</v>
      </c>
      <c r="D165" s="202" t="s">
        <v>132</v>
      </c>
      <c r="E165" s="203" t="s">
        <v>1065</v>
      </c>
      <c r="F165" s="204" t="s">
        <v>1066</v>
      </c>
      <c r="G165" s="205" t="s">
        <v>181</v>
      </c>
      <c r="H165" s="206">
        <v>1</v>
      </c>
      <c r="I165" s="207"/>
      <c r="J165" s="208">
        <f>ROUND(I165*H165,2)</f>
        <v>0</v>
      </c>
      <c r="K165" s="204" t="s">
        <v>356</v>
      </c>
      <c r="L165" s="45"/>
      <c r="M165" s="209" t="s">
        <v>19</v>
      </c>
      <c r="N165" s="210" t="s">
        <v>39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3" t="s">
        <v>462</v>
      </c>
      <c r="AT165" s="213" t="s">
        <v>132</v>
      </c>
      <c r="AU165" s="213" t="s">
        <v>73</v>
      </c>
      <c r="AY165" s="18" t="s">
        <v>129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8" t="s">
        <v>73</v>
      </c>
      <c r="BK165" s="214">
        <f>ROUND(I165*H165,2)</f>
        <v>0</v>
      </c>
      <c r="BL165" s="18" t="s">
        <v>462</v>
      </c>
      <c r="BM165" s="213" t="s">
        <v>1067</v>
      </c>
    </row>
    <row r="166" s="2" customFormat="1" ht="24.15" customHeight="1">
      <c r="A166" s="39"/>
      <c r="B166" s="40"/>
      <c r="C166" s="202" t="s">
        <v>593</v>
      </c>
      <c r="D166" s="202" t="s">
        <v>132</v>
      </c>
      <c r="E166" s="203" t="s">
        <v>816</v>
      </c>
      <c r="F166" s="204" t="s">
        <v>817</v>
      </c>
      <c r="G166" s="205" t="s">
        <v>801</v>
      </c>
      <c r="H166" s="206">
        <v>14</v>
      </c>
      <c r="I166" s="207"/>
      <c r="J166" s="208">
        <f>ROUND(I166*H166,2)</f>
        <v>0</v>
      </c>
      <c r="K166" s="204" t="s">
        <v>356</v>
      </c>
      <c r="L166" s="45"/>
      <c r="M166" s="209" t="s">
        <v>19</v>
      </c>
      <c r="N166" s="210" t="s">
        <v>39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3" t="s">
        <v>357</v>
      </c>
      <c r="AT166" s="213" t="s">
        <v>132</v>
      </c>
      <c r="AU166" s="213" t="s">
        <v>73</v>
      </c>
      <c r="AY166" s="18" t="s">
        <v>129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8" t="s">
        <v>73</v>
      </c>
      <c r="BK166" s="214">
        <f>ROUND(I166*H166,2)</f>
        <v>0</v>
      </c>
      <c r="BL166" s="18" t="s">
        <v>357</v>
      </c>
      <c r="BM166" s="213" t="s">
        <v>1068</v>
      </c>
    </row>
    <row r="167" s="2" customFormat="1" ht="24.15" customHeight="1">
      <c r="A167" s="39"/>
      <c r="B167" s="40"/>
      <c r="C167" s="202" t="s">
        <v>597</v>
      </c>
      <c r="D167" s="202" t="s">
        <v>132</v>
      </c>
      <c r="E167" s="203" t="s">
        <v>799</v>
      </c>
      <c r="F167" s="204" t="s">
        <v>800</v>
      </c>
      <c r="G167" s="205" t="s">
        <v>801</v>
      </c>
      <c r="H167" s="206">
        <v>36</v>
      </c>
      <c r="I167" s="207"/>
      <c r="J167" s="208">
        <f>ROUND(I167*H167,2)</f>
        <v>0</v>
      </c>
      <c r="K167" s="204" t="s">
        <v>356</v>
      </c>
      <c r="L167" s="45"/>
      <c r="M167" s="209" t="s">
        <v>19</v>
      </c>
      <c r="N167" s="210" t="s">
        <v>39</v>
      </c>
      <c r="O167" s="85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3" t="s">
        <v>357</v>
      </c>
      <c r="AT167" s="213" t="s">
        <v>132</v>
      </c>
      <c r="AU167" s="213" t="s">
        <v>73</v>
      </c>
      <c r="AY167" s="18" t="s">
        <v>129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8" t="s">
        <v>73</v>
      </c>
      <c r="BK167" s="214">
        <f>ROUND(I167*H167,2)</f>
        <v>0</v>
      </c>
      <c r="BL167" s="18" t="s">
        <v>357</v>
      </c>
      <c r="BM167" s="213" t="s">
        <v>1069</v>
      </c>
    </row>
    <row r="168" s="2" customFormat="1" ht="33" customHeight="1">
      <c r="A168" s="39"/>
      <c r="B168" s="40"/>
      <c r="C168" s="202" t="s">
        <v>602</v>
      </c>
      <c r="D168" s="202" t="s">
        <v>132</v>
      </c>
      <c r="E168" s="203" t="s">
        <v>832</v>
      </c>
      <c r="F168" s="204" t="s">
        <v>833</v>
      </c>
      <c r="G168" s="205" t="s">
        <v>181</v>
      </c>
      <c r="H168" s="206">
        <v>4</v>
      </c>
      <c r="I168" s="207"/>
      <c r="J168" s="208">
        <f>ROUND(I168*H168,2)</f>
        <v>0</v>
      </c>
      <c r="K168" s="204" t="s">
        <v>356</v>
      </c>
      <c r="L168" s="45"/>
      <c r="M168" s="209" t="s">
        <v>19</v>
      </c>
      <c r="N168" s="210" t="s">
        <v>39</v>
      </c>
      <c r="O168" s="85"/>
      <c r="P168" s="211">
        <f>O168*H168</f>
        <v>0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3" t="s">
        <v>357</v>
      </c>
      <c r="AT168" s="213" t="s">
        <v>132</v>
      </c>
      <c r="AU168" s="213" t="s">
        <v>73</v>
      </c>
      <c r="AY168" s="18" t="s">
        <v>129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8" t="s">
        <v>73</v>
      </c>
      <c r="BK168" s="214">
        <f>ROUND(I168*H168,2)</f>
        <v>0</v>
      </c>
      <c r="BL168" s="18" t="s">
        <v>357</v>
      </c>
      <c r="BM168" s="213" t="s">
        <v>1070</v>
      </c>
    </row>
    <row r="169" s="2" customFormat="1" ht="49.05" customHeight="1">
      <c r="A169" s="39"/>
      <c r="B169" s="40"/>
      <c r="C169" s="202" t="s">
        <v>606</v>
      </c>
      <c r="D169" s="202" t="s">
        <v>132</v>
      </c>
      <c r="E169" s="203" t="s">
        <v>1071</v>
      </c>
      <c r="F169" s="204" t="s">
        <v>1072</v>
      </c>
      <c r="G169" s="205" t="s">
        <v>181</v>
      </c>
      <c r="H169" s="206">
        <v>1</v>
      </c>
      <c r="I169" s="207"/>
      <c r="J169" s="208">
        <f>ROUND(I169*H169,2)</f>
        <v>0</v>
      </c>
      <c r="K169" s="204" t="s">
        <v>356</v>
      </c>
      <c r="L169" s="45"/>
      <c r="M169" s="209" t="s">
        <v>19</v>
      </c>
      <c r="N169" s="210" t="s">
        <v>39</v>
      </c>
      <c r="O169" s="85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3" t="s">
        <v>357</v>
      </c>
      <c r="AT169" s="213" t="s">
        <v>132</v>
      </c>
      <c r="AU169" s="213" t="s">
        <v>73</v>
      </c>
      <c r="AY169" s="18" t="s">
        <v>129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8" t="s">
        <v>73</v>
      </c>
      <c r="BK169" s="214">
        <f>ROUND(I169*H169,2)</f>
        <v>0</v>
      </c>
      <c r="BL169" s="18" t="s">
        <v>357</v>
      </c>
      <c r="BM169" s="213" t="s">
        <v>1073</v>
      </c>
    </row>
    <row r="170" s="2" customFormat="1" ht="62.7" customHeight="1">
      <c r="A170" s="39"/>
      <c r="B170" s="40"/>
      <c r="C170" s="202" t="s">
        <v>611</v>
      </c>
      <c r="D170" s="202" t="s">
        <v>132</v>
      </c>
      <c r="E170" s="203" t="s">
        <v>1074</v>
      </c>
      <c r="F170" s="204" t="s">
        <v>1075</v>
      </c>
      <c r="G170" s="205" t="s">
        <v>181</v>
      </c>
      <c r="H170" s="206">
        <v>1</v>
      </c>
      <c r="I170" s="207"/>
      <c r="J170" s="208">
        <f>ROUND(I170*H170,2)</f>
        <v>0</v>
      </c>
      <c r="K170" s="204" t="s">
        <v>356</v>
      </c>
      <c r="L170" s="45"/>
      <c r="M170" s="242" t="s">
        <v>19</v>
      </c>
      <c r="N170" s="243" t="s">
        <v>39</v>
      </c>
      <c r="O170" s="244"/>
      <c r="P170" s="245">
        <f>O170*H170</f>
        <v>0</v>
      </c>
      <c r="Q170" s="245">
        <v>0</v>
      </c>
      <c r="R170" s="245">
        <f>Q170*H170</f>
        <v>0</v>
      </c>
      <c r="S170" s="245">
        <v>0</v>
      </c>
      <c r="T170" s="24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3" t="s">
        <v>357</v>
      </c>
      <c r="AT170" s="213" t="s">
        <v>132</v>
      </c>
      <c r="AU170" s="213" t="s">
        <v>73</v>
      </c>
      <c r="AY170" s="18" t="s">
        <v>129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8" t="s">
        <v>73</v>
      </c>
      <c r="BK170" s="214">
        <f>ROUND(I170*H170,2)</f>
        <v>0</v>
      </c>
      <c r="BL170" s="18" t="s">
        <v>357</v>
      </c>
      <c r="BM170" s="213" t="s">
        <v>1076</v>
      </c>
    </row>
    <row r="171" s="2" customFormat="1" ht="6.96" customHeight="1">
      <c r="A171" s="39"/>
      <c r="B171" s="60"/>
      <c r="C171" s="61"/>
      <c r="D171" s="61"/>
      <c r="E171" s="61"/>
      <c r="F171" s="61"/>
      <c r="G171" s="61"/>
      <c r="H171" s="61"/>
      <c r="I171" s="61"/>
      <c r="J171" s="61"/>
      <c r="K171" s="61"/>
      <c r="L171" s="45"/>
      <c r="M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</row>
  </sheetData>
  <sheetProtection sheet="1" autoFilter="0" formatColumns="0" formatRows="0" objects="1" scenarios="1" spinCount="100000" saltValue="olvI53siuMNK3Snz82VpOGPPbl+8j+b+ZhAjDBfnDIsdUUJRLTnHybGr+engcqC/nwt2Trhbm0ZiUQH66lolTg==" hashValue="FXxAD9/yte+CBQh65M+pNeKErrM5vXkKcmq9bfhpfCFl0WPPLkBCgK6EFzfTBkLC6g+NQwNQ44cuf4a8XEetdg==" algorithmName="SHA-512" password="CC35"/>
  <autoFilter ref="C79:K17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2" t="s">
        <v>16</v>
      </c>
      <c r="L6" s="21"/>
    </row>
    <row r="7" s="1" customFormat="1" ht="16.5" customHeight="1">
      <c r="B7" s="21"/>
      <c r="E7" s="247" t="str">
        <f>'Rekapitulace stavby'!K6</f>
        <v>Oprava rozvodny NN v TS- KV Horní nádraží_2023</v>
      </c>
      <c r="F7" s="132"/>
      <c r="G7" s="132"/>
      <c r="H7" s="132"/>
      <c r="L7" s="21"/>
    </row>
    <row r="8" s="2" customFormat="1" ht="12" customHeight="1">
      <c r="A8" s="39"/>
      <c r="B8" s="45"/>
      <c r="C8" s="39"/>
      <c r="D8" s="132" t="s">
        <v>349</v>
      </c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4" t="s">
        <v>1077</v>
      </c>
      <c r="F9" s="39"/>
      <c r="G9" s="39"/>
      <c r="H9" s="39"/>
      <c r="I9" s="39"/>
      <c r="J9" s="39"/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2" t="s">
        <v>18</v>
      </c>
      <c r="E11" s="39"/>
      <c r="F11" s="135" t="s">
        <v>19</v>
      </c>
      <c r="G11" s="39"/>
      <c r="H11" s="39"/>
      <c r="I11" s="132" t="s">
        <v>20</v>
      </c>
      <c r="J11" s="135" t="s">
        <v>19</v>
      </c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21</v>
      </c>
      <c r="E12" s="39"/>
      <c r="F12" s="135" t="s">
        <v>22</v>
      </c>
      <c r="G12" s="39"/>
      <c r="H12" s="39"/>
      <c r="I12" s="132" t="s">
        <v>23</v>
      </c>
      <c r="J12" s="136" t="str">
        <f>'Rekapitulace stavby'!AN8</f>
        <v>9. 5. 2023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2" t="s">
        <v>25</v>
      </c>
      <c r="E14" s="39"/>
      <c r="F14" s="39"/>
      <c r="G14" s="39"/>
      <c r="H14" s="39"/>
      <c r="I14" s="132" t="s">
        <v>26</v>
      </c>
      <c r="J14" s="135" t="s">
        <v>19</v>
      </c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5" t="s">
        <v>22</v>
      </c>
      <c r="F15" s="39"/>
      <c r="G15" s="39"/>
      <c r="H15" s="39"/>
      <c r="I15" s="132" t="s">
        <v>27</v>
      </c>
      <c r="J15" s="135" t="s">
        <v>19</v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2" t="s">
        <v>28</v>
      </c>
      <c r="E17" s="39"/>
      <c r="F17" s="39"/>
      <c r="G17" s="39"/>
      <c r="H17" s="39"/>
      <c r="I17" s="132" t="s">
        <v>26</v>
      </c>
      <c r="J17" s="34" t="str">
        <f>'Rekapitulace stavby'!AN13</f>
        <v>Vyplň údaj</v>
      </c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5"/>
      <c r="G18" s="135"/>
      <c r="H18" s="135"/>
      <c r="I18" s="132" t="s">
        <v>27</v>
      </c>
      <c r="J18" s="34" t="str">
        <f>'Rekapitulace stavby'!AN14</f>
        <v>Vyplň údaj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2" t="s">
        <v>30</v>
      </c>
      <c r="E20" s="39"/>
      <c r="F20" s="39"/>
      <c r="G20" s="39"/>
      <c r="H20" s="39"/>
      <c r="I20" s="132" t="s">
        <v>26</v>
      </c>
      <c r="J20" s="135" t="s">
        <v>19</v>
      </c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5" t="s">
        <v>22</v>
      </c>
      <c r="F21" s="39"/>
      <c r="G21" s="39"/>
      <c r="H21" s="39"/>
      <c r="I21" s="132" t="s">
        <v>27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2" t="s">
        <v>31</v>
      </c>
      <c r="E23" s="39"/>
      <c r="F23" s="39"/>
      <c r="G23" s="39"/>
      <c r="H23" s="39"/>
      <c r="I23" s="132" t="s">
        <v>26</v>
      </c>
      <c r="J23" s="135" t="s">
        <v>19</v>
      </c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5" t="s">
        <v>22</v>
      </c>
      <c r="F24" s="39"/>
      <c r="G24" s="39"/>
      <c r="H24" s="39"/>
      <c r="I24" s="132" t="s">
        <v>27</v>
      </c>
      <c r="J24" s="135" t="s">
        <v>19</v>
      </c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2" t="s">
        <v>32</v>
      </c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2" t="s">
        <v>34</v>
      </c>
      <c r="E30" s="39"/>
      <c r="F30" s="39"/>
      <c r="G30" s="39"/>
      <c r="H30" s="39"/>
      <c r="I30" s="39"/>
      <c r="J30" s="143">
        <f>ROUND(J80, 2)</f>
        <v>0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1"/>
      <c r="E31" s="141"/>
      <c r="F31" s="141"/>
      <c r="G31" s="141"/>
      <c r="H31" s="141"/>
      <c r="I31" s="141"/>
      <c r="J31" s="141"/>
      <c r="K31" s="141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4" t="s">
        <v>36</v>
      </c>
      <c r="G32" s="39"/>
      <c r="H32" s="39"/>
      <c r="I32" s="144" t="s">
        <v>35</v>
      </c>
      <c r="J32" s="144" t="s">
        <v>37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5" t="s">
        <v>38</v>
      </c>
      <c r="E33" s="132" t="s">
        <v>39</v>
      </c>
      <c r="F33" s="146">
        <f>ROUND((SUM(BE80:BE107)),  2)</f>
        <v>0</v>
      </c>
      <c r="G33" s="39"/>
      <c r="H33" s="39"/>
      <c r="I33" s="147">
        <v>0.20999999999999999</v>
      </c>
      <c r="J33" s="146">
        <f>ROUND(((SUM(BE80:BE107))*I33),  2)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2" t="s">
        <v>40</v>
      </c>
      <c r="F34" s="146">
        <f>ROUND((SUM(BF80:BF107)),  2)</f>
        <v>0</v>
      </c>
      <c r="G34" s="39"/>
      <c r="H34" s="39"/>
      <c r="I34" s="147">
        <v>0.14999999999999999</v>
      </c>
      <c r="J34" s="146">
        <f>ROUND(((SUM(BF80:BF107))*I34),  2)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2" t="s">
        <v>41</v>
      </c>
      <c r="F35" s="146">
        <f>ROUND((SUM(BG80:BG107)),  2)</f>
        <v>0</v>
      </c>
      <c r="G35" s="39"/>
      <c r="H35" s="39"/>
      <c r="I35" s="147">
        <v>0.20999999999999999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2" t="s">
        <v>42</v>
      </c>
      <c r="F36" s="146">
        <f>ROUND((SUM(BH80:BH107)),  2)</f>
        <v>0</v>
      </c>
      <c r="G36" s="39"/>
      <c r="H36" s="39"/>
      <c r="I36" s="147">
        <v>0.14999999999999999</v>
      </c>
      <c r="J36" s="146">
        <f>0</f>
        <v>0</v>
      </c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2" t="s">
        <v>43</v>
      </c>
      <c r="F37" s="146">
        <f>ROUND((SUM(BI80:BI107)),  2)</f>
        <v>0</v>
      </c>
      <c r="G37" s="39"/>
      <c r="H37" s="39"/>
      <c r="I37" s="147">
        <v>0</v>
      </c>
      <c r="J37" s="146">
        <f>0</f>
        <v>0</v>
      </c>
      <c r="K37" s="39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0</v>
      </c>
      <c r="K39" s="154"/>
      <c r="L39" s="13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248" t="str">
        <f>E7</f>
        <v>Oprava rozvodny NN v TS- KV Horní nádraží_2023</v>
      </c>
      <c r="F48" s="33"/>
      <c r="G48" s="33"/>
      <c r="H48" s="33"/>
      <c r="I48" s="41"/>
      <c r="J48" s="41"/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349</v>
      </c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vnější uzemnění (databáze ÚOŽI)</v>
      </c>
      <c r="F50" s="41"/>
      <c r="G50" s="41"/>
      <c r="H50" s="41"/>
      <c r="I50" s="41"/>
      <c r="J50" s="41"/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9. 5. 2023</v>
      </c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66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3"/>
      <c r="C60" s="164"/>
      <c r="D60" s="165" t="s">
        <v>351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3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3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3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114</v>
      </c>
      <c r="D67" s="41"/>
      <c r="E67" s="41"/>
      <c r="F67" s="41"/>
      <c r="G67" s="41"/>
      <c r="H67" s="41"/>
      <c r="I67" s="41"/>
      <c r="J67" s="41"/>
      <c r="K67" s="41"/>
      <c r="L67" s="133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3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3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248" t="str">
        <f>E7</f>
        <v>Oprava rozvodny NN v TS- KV Horní nádraží_2023</v>
      </c>
      <c r="F70" s="33"/>
      <c r="G70" s="33"/>
      <c r="H70" s="33"/>
      <c r="I70" s="41"/>
      <c r="J70" s="41"/>
      <c r="K70" s="41"/>
      <c r="L70" s="133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349</v>
      </c>
      <c r="D71" s="41"/>
      <c r="E71" s="41"/>
      <c r="F71" s="41"/>
      <c r="G71" s="41"/>
      <c r="H71" s="41"/>
      <c r="I71" s="41"/>
      <c r="J71" s="41"/>
      <c r="K71" s="41"/>
      <c r="L71" s="133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vnější uzemnění (databáze ÚOŽI)</v>
      </c>
      <c r="F72" s="41"/>
      <c r="G72" s="41"/>
      <c r="H72" s="41"/>
      <c r="I72" s="41"/>
      <c r="J72" s="41"/>
      <c r="K72" s="41"/>
      <c r="L72" s="133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3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33" t="s">
        <v>23</v>
      </c>
      <c r="J74" s="73" t="str">
        <f>IF(J12="","",J12)</f>
        <v>9. 5. 2023</v>
      </c>
      <c r="K74" s="41"/>
      <c r="L74" s="133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 xml:space="preserve"> </v>
      </c>
      <c r="G76" s="41"/>
      <c r="H76" s="41"/>
      <c r="I76" s="33" t="s">
        <v>30</v>
      </c>
      <c r="J76" s="37" t="str">
        <f>E21</f>
        <v xml:space="preserve"> </v>
      </c>
      <c r="K76" s="41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28</v>
      </c>
      <c r="D77" s="41"/>
      <c r="E77" s="41"/>
      <c r="F77" s="28" t="str">
        <f>IF(E18="","",E18)</f>
        <v>Vyplň údaj</v>
      </c>
      <c r="G77" s="41"/>
      <c r="H77" s="41"/>
      <c r="I77" s="33" t="s">
        <v>31</v>
      </c>
      <c r="J77" s="37" t="str">
        <f>E24</f>
        <v xml:space="preserve"> </v>
      </c>
      <c r="K77" s="41"/>
      <c r="L77" s="13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1" customFormat="1" ht="29.28" customHeight="1">
      <c r="A79" s="175"/>
      <c r="B79" s="176"/>
      <c r="C79" s="177" t="s">
        <v>115</v>
      </c>
      <c r="D79" s="178" t="s">
        <v>53</v>
      </c>
      <c r="E79" s="178" t="s">
        <v>49</v>
      </c>
      <c r="F79" s="178" t="s">
        <v>50</v>
      </c>
      <c r="G79" s="178" t="s">
        <v>116</v>
      </c>
      <c r="H79" s="178" t="s">
        <v>117</v>
      </c>
      <c r="I79" s="178" t="s">
        <v>118</v>
      </c>
      <c r="J79" s="178" t="s">
        <v>97</v>
      </c>
      <c r="K79" s="179" t="s">
        <v>119</v>
      </c>
      <c r="L79" s="180"/>
      <c r="M79" s="93" t="s">
        <v>19</v>
      </c>
      <c r="N79" s="94" t="s">
        <v>38</v>
      </c>
      <c r="O79" s="94" t="s">
        <v>120</v>
      </c>
      <c r="P79" s="94" t="s">
        <v>121</v>
      </c>
      <c r="Q79" s="94" t="s">
        <v>122</v>
      </c>
      <c r="R79" s="94" t="s">
        <v>123</v>
      </c>
      <c r="S79" s="94" t="s">
        <v>124</v>
      </c>
      <c r="T79" s="95" t="s">
        <v>125</v>
      </c>
      <c r="U79" s="175"/>
      <c r="V79" s="175"/>
      <c r="W79" s="175"/>
      <c r="X79" s="175"/>
      <c r="Y79" s="175"/>
      <c r="Z79" s="175"/>
      <c r="AA79" s="175"/>
      <c r="AB79" s="175"/>
      <c r="AC79" s="175"/>
      <c r="AD79" s="175"/>
      <c r="AE79" s="175"/>
    </row>
    <row r="80" s="2" customFormat="1" ht="22.8" customHeight="1">
      <c r="A80" s="39"/>
      <c r="B80" s="40"/>
      <c r="C80" s="100" t="s">
        <v>126</v>
      </c>
      <c r="D80" s="41"/>
      <c r="E80" s="41"/>
      <c r="F80" s="41"/>
      <c r="G80" s="41"/>
      <c r="H80" s="41"/>
      <c r="I80" s="41"/>
      <c r="J80" s="181">
        <f>BK80</f>
        <v>0</v>
      </c>
      <c r="K80" s="41"/>
      <c r="L80" s="45"/>
      <c r="M80" s="96"/>
      <c r="N80" s="182"/>
      <c r="O80" s="97"/>
      <c r="P80" s="183">
        <f>P81</f>
        <v>0</v>
      </c>
      <c r="Q80" s="97"/>
      <c r="R80" s="183">
        <f>R81</f>
        <v>0</v>
      </c>
      <c r="S80" s="97"/>
      <c r="T80" s="184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67</v>
      </c>
      <c r="AU80" s="18" t="s">
        <v>98</v>
      </c>
      <c r="BK80" s="185">
        <f>BK81</f>
        <v>0</v>
      </c>
    </row>
    <row r="81" s="12" customFormat="1" ht="25.92" customHeight="1">
      <c r="A81" s="12"/>
      <c r="B81" s="186"/>
      <c r="C81" s="187"/>
      <c r="D81" s="188" t="s">
        <v>67</v>
      </c>
      <c r="E81" s="189" t="s">
        <v>352</v>
      </c>
      <c r="F81" s="189" t="s">
        <v>353</v>
      </c>
      <c r="G81" s="187"/>
      <c r="H81" s="187"/>
      <c r="I81" s="190"/>
      <c r="J81" s="191">
        <f>BK81</f>
        <v>0</v>
      </c>
      <c r="K81" s="187"/>
      <c r="L81" s="192"/>
      <c r="M81" s="193"/>
      <c r="N81" s="194"/>
      <c r="O81" s="194"/>
      <c r="P81" s="195">
        <f>SUM(P82:P107)</f>
        <v>0</v>
      </c>
      <c r="Q81" s="194"/>
      <c r="R81" s="195">
        <f>SUM(R82:R107)</f>
        <v>0</v>
      </c>
      <c r="S81" s="194"/>
      <c r="T81" s="196">
        <f>SUM(T82:T107)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197" t="s">
        <v>136</v>
      </c>
      <c r="AT81" s="198" t="s">
        <v>67</v>
      </c>
      <c r="AU81" s="198" t="s">
        <v>68</v>
      </c>
      <c r="AY81" s="197" t="s">
        <v>129</v>
      </c>
      <c r="BK81" s="199">
        <f>SUM(BK82:BK107)</f>
        <v>0</v>
      </c>
    </row>
    <row r="82" s="2" customFormat="1" ht="24.15" customHeight="1">
      <c r="A82" s="39"/>
      <c r="B82" s="40"/>
      <c r="C82" s="202" t="s">
        <v>73</v>
      </c>
      <c r="D82" s="202" t="s">
        <v>132</v>
      </c>
      <c r="E82" s="203" t="s">
        <v>1078</v>
      </c>
      <c r="F82" s="204" t="s">
        <v>1079</v>
      </c>
      <c r="G82" s="205" t="s">
        <v>181</v>
      </c>
      <c r="H82" s="206">
        <v>3</v>
      </c>
      <c r="I82" s="207"/>
      <c r="J82" s="208">
        <f>ROUND(I82*H82,2)</f>
        <v>0</v>
      </c>
      <c r="K82" s="204" t="s">
        <v>356</v>
      </c>
      <c r="L82" s="45"/>
      <c r="M82" s="209" t="s">
        <v>19</v>
      </c>
      <c r="N82" s="210" t="s">
        <v>39</v>
      </c>
      <c r="O82" s="85"/>
      <c r="P82" s="211">
        <f>O82*H82</f>
        <v>0</v>
      </c>
      <c r="Q82" s="211">
        <v>0</v>
      </c>
      <c r="R82" s="211">
        <f>Q82*H82</f>
        <v>0</v>
      </c>
      <c r="S82" s="211">
        <v>0</v>
      </c>
      <c r="T82" s="212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13" t="s">
        <v>357</v>
      </c>
      <c r="AT82" s="213" t="s">
        <v>132</v>
      </c>
      <c r="AU82" s="213" t="s">
        <v>73</v>
      </c>
      <c r="AY82" s="18" t="s">
        <v>129</v>
      </c>
      <c r="BE82" s="214">
        <f>IF(N82="základní",J82,0)</f>
        <v>0</v>
      </c>
      <c r="BF82" s="214">
        <f>IF(N82="snížená",J82,0)</f>
        <v>0</v>
      </c>
      <c r="BG82" s="214">
        <f>IF(N82="zákl. přenesená",J82,0)</f>
        <v>0</v>
      </c>
      <c r="BH82" s="214">
        <f>IF(N82="sníž. přenesená",J82,0)</f>
        <v>0</v>
      </c>
      <c r="BI82" s="214">
        <f>IF(N82="nulová",J82,0)</f>
        <v>0</v>
      </c>
      <c r="BJ82" s="18" t="s">
        <v>73</v>
      </c>
      <c r="BK82" s="214">
        <f>ROUND(I82*H82,2)</f>
        <v>0</v>
      </c>
      <c r="BL82" s="18" t="s">
        <v>357</v>
      </c>
      <c r="BM82" s="213" t="s">
        <v>1080</v>
      </c>
    </row>
    <row r="83" s="2" customFormat="1">
      <c r="A83" s="39"/>
      <c r="B83" s="40"/>
      <c r="C83" s="41"/>
      <c r="D83" s="225" t="s">
        <v>204</v>
      </c>
      <c r="E83" s="41"/>
      <c r="F83" s="226" t="s">
        <v>1081</v>
      </c>
      <c r="G83" s="41"/>
      <c r="H83" s="41"/>
      <c r="I83" s="227"/>
      <c r="J83" s="41"/>
      <c r="K83" s="41"/>
      <c r="L83" s="45"/>
      <c r="M83" s="228"/>
      <c r="N83" s="229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204</v>
      </c>
      <c r="AU83" s="18" t="s">
        <v>73</v>
      </c>
    </row>
    <row r="84" s="2" customFormat="1" ht="44.25" customHeight="1">
      <c r="A84" s="39"/>
      <c r="B84" s="40"/>
      <c r="C84" s="202" t="s">
        <v>78</v>
      </c>
      <c r="D84" s="202" t="s">
        <v>132</v>
      </c>
      <c r="E84" s="203" t="s">
        <v>1082</v>
      </c>
      <c r="F84" s="204" t="s">
        <v>1083</v>
      </c>
      <c r="G84" s="205" t="s">
        <v>154</v>
      </c>
      <c r="H84" s="206">
        <v>147</v>
      </c>
      <c r="I84" s="207"/>
      <c r="J84" s="208">
        <f>ROUND(I84*H84,2)</f>
        <v>0</v>
      </c>
      <c r="K84" s="204" t="s">
        <v>356</v>
      </c>
      <c r="L84" s="45"/>
      <c r="M84" s="209" t="s">
        <v>19</v>
      </c>
      <c r="N84" s="210" t="s">
        <v>39</v>
      </c>
      <c r="O84" s="85"/>
      <c r="P84" s="211">
        <f>O84*H84</f>
        <v>0</v>
      </c>
      <c r="Q84" s="211">
        <v>0</v>
      </c>
      <c r="R84" s="211">
        <f>Q84*H84</f>
        <v>0</v>
      </c>
      <c r="S84" s="211">
        <v>0</v>
      </c>
      <c r="T84" s="212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3" t="s">
        <v>357</v>
      </c>
      <c r="AT84" s="213" t="s">
        <v>132</v>
      </c>
      <c r="AU84" s="213" t="s">
        <v>73</v>
      </c>
      <c r="AY84" s="18" t="s">
        <v>129</v>
      </c>
      <c r="BE84" s="214">
        <f>IF(N84="základní",J84,0)</f>
        <v>0</v>
      </c>
      <c r="BF84" s="214">
        <f>IF(N84="snížená",J84,0)</f>
        <v>0</v>
      </c>
      <c r="BG84" s="214">
        <f>IF(N84="zákl. přenesená",J84,0)</f>
        <v>0</v>
      </c>
      <c r="BH84" s="214">
        <f>IF(N84="sníž. přenesená",J84,0)</f>
        <v>0</v>
      </c>
      <c r="BI84" s="214">
        <f>IF(N84="nulová",J84,0)</f>
        <v>0</v>
      </c>
      <c r="BJ84" s="18" t="s">
        <v>73</v>
      </c>
      <c r="BK84" s="214">
        <f>ROUND(I84*H84,2)</f>
        <v>0</v>
      </c>
      <c r="BL84" s="18" t="s">
        <v>357</v>
      </c>
      <c r="BM84" s="213" t="s">
        <v>1084</v>
      </c>
    </row>
    <row r="85" s="13" customFormat="1">
      <c r="A85" s="13"/>
      <c r="B85" s="230"/>
      <c r="C85" s="231"/>
      <c r="D85" s="225" t="s">
        <v>304</v>
      </c>
      <c r="E85" s="232" t="s">
        <v>19</v>
      </c>
      <c r="F85" s="233" t="s">
        <v>1085</v>
      </c>
      <c r="G85" s="231"/>
      <c r="H85" s="234">
        <v>99</v>
      </c>
      <c r="I85" s="235"/>
      <c r="J85" s="231"/>
      <c r="K85" s="231"/>
      <c r="L85" s="236"/>
      <c r="M85" s="237"/>
      <c r="N85" s="238"/>
      <c r="O85" s="238"/>
      <c r="P85" s="238"/>
      <c r="Q85" s="238"/>
      <c r="R85" s="238"/>
      <c r="S85" s="238"/>
      <c r="T85" s="239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40" t="s">
        <v>304</v>
      </c>
      <c r="AU85" s="240" t="s">
        <v>73</v>
      </c>
      <c r="AV85" s="13" t="s">
        <v>78</v>
      </c>
      <c r="AW85" s="13" t="s">
        <v>306</v>
      </c>
      <c r="AX85" s="13" t="s">
        <v>68</v>
      </c>
      <c r="AY85" s="240" t="s">
        <v>129</v>
      </c>
    </row>
    <row r="86" s="13" customFormat="1">
      <c r="A86" s="13"/>
      <c r="B86" s="230"/>
      <c r="C86" s="231"/>
      <c r="D86" s="225" t="s">
        <v>304</v>
      </c>
      <c r="E86" s="232" t="s">
        <v>19</v>
      </c>
      <c r="F86" s="233" t="s">
        <v>1086</v>
      </c>
      <c r="G86" s="231"/>
      <c r="H86" s="234">
        <v>22.5</v>
      </c>
      <c r="I86" s="235"/>
      <c r="J86" s="231"/>
      <c r="K86" s="231"/>
      <c r="L86" s="236"/>
      <c r="M86" s="237"/>
      <c r="N86" s="238"/>
      <c r="O86" s="238"/>
      <c r="P86" s="238"/>
      <c r="Q86" s="238"/>
      <c r="R86" s="238"/>
      <c r="S86" s="238"/>
      <c r="T86" s="239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40" t="s">
        <v>304</v>
      </c>
      <c r="AU86" s="240" t="s">
        <v>73</v>
      </c>
      <c r="AV86" s="13" t="s">
        <v>78</v>
      </c>
      <c r="AW86" s="13" t="s">
        <v>306</v>
      </c>
      <c r="AX86" s="13" t="s">
        <v>68</v>
      </c>
      <c r="AY86" s="240" t="s">
        <v>129</v>
      </c>
    </row>
    <row r="87" s="13" customFormat="1">
      <c r="A87" s="13"/>
      <c r="B87" s="230"/>
      <c r="C87" s="231"/>
      <c r="D87" s="225" t="s">
        <v>304</v>
      </c>
      <c r="E87" s="232" t="s">
        <v>19</v>
      </c>
      <c r="F87" s="233" t="s">
        <v>1087</v>
      </c>
      <c r="G87" s="231"/>
      <c r="H87" s="234">
        <v>10.5</v>
      </c>
      <c r="I87" s="235"/>
      <c r="J87" s="231"/>
      <c r="K87" s="231"/>
      <c r="L87" s="236"/>
      <c r="M87" s="237"/>
      <c r="N87" s="238"/>
      <c r="O87" s="238"/>
      <c r="P87" s="238"/>
      <c r="Q87" s="238"/>
      <c r="R87" s="238"/>
      <c r="S87" s="238"/>
      <c r="T87" s="239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0" t="s">
        <v>304</v>
      </c>
      <c r="AU87" s="240" t="s">
        <v>73</v>
      </c>
      <c r="AV87" s="13" t="s">
        <v>78</v>
      </c>
      <c r="AW87" s="13" t="s">
        <v>306</v>
      </c>
      <c r="AX87" s="13" t="s">
        <v>68</v>
      </c>
      <c r="AY87" s="240" t="s">
        <v>129</v>
      </c>
    </row>
    <row r="88" s="13" customFormat="1">
      <c r="A88" s="13"/>
      <c r="B88" s="230"/>
      <c r="C88" s="231"/>
      <c r="D88" s="225" t="s">
        <v>304</v>
      </c>
      <c r="E88" s="232" t="s">
        <v>19</v>
      </c>
      <c r="F88" s="233" t="s">
        <v>1088</v>
      </c>
      <c r="G88" s="231"/>
      <c r="H88" s="234">
        <v>2.5</v>
      </c>
      <c r="I88" s="235"/>
      <c r="J88" s="231"/>
      <c r="K88" s="231"/>
      <c r="L88" s="236"/>
      <c r="M88" s="237"/>
      <c r="N88" s="238"/>
      <c r="O88" s="238"/>
      <c r="P88" s="238"/>
      <c r="Q88" s="238"/>
      <c r="R88" s="238"/>
      <c r="S88" s="238"/>
      <c r="T88" s="239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0" t="s">
        <v>304</v>
      </c>
      <c r="AU88" s="240" t="s">
        <v>73</v>
      </c>
      <c r="AV88" s="13" t="s">
        <v>78</v>
      </c>
      <c r="AW88" s="13" t="s">
        <v>306</v>
      </c>
      <c r="AX88" s="13" t="s">
        <v>68</v>
      </c>
      <c r="AY88" s="240" t="s">
        <v>129</v>
      </c>
    </row>
    <row r="89" s="13" customFormat="1">
      <c r="A89" s="13"/>
      <c r="B89" s="230"/>
      <c r="C89" s="231"/>
      <c r="D89" s="225" t="s">
        <v>304</v>
      </c>
      <c r="E89" s="232" t="s">
        <v>19</v>
      </c>
      <c r="F89" s="233" t="s">
        <v>1089</v>
      </c>
      <c r="G89" s="231"/>
      <c r="H89" s="234">
        <v>12.5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0" t="s">
        <v>304</v>
      </c>
      <c r="AU89" s="240" t="s">
        <v>73</v>
      </c>
      <c r="AV89" s="13" t="s">
        <v>78</v>
      </c>
      <c r="AW89" s="13" t="s">
        <v>306</v>
      </c>
      <c r="AX89" s="13" t="s">
        <v>68</v>
      </c>
      <c r="AY89" s="240" t="s">
        <v>129</v>
      </c>
    </row>
    <row r="90" s="15" customFormat="1">
      <c r="A90" s="15"/>
      <c r="B90" s="261"/>
      <c r="C90" s="262"/>
      <c r="D90" s="225" t="s">
        <v>304</v>
      </c>
      <c r="E90" s="263" t="s">
        <v>19</v>
      </c>
      <c r="F90" s="264" t="s">
        <v>1090</v>
      </c>
      <c r="G90" s="262"/>
      <c r="H90" s="265">
        <v>147</v>
      </c>
      <c r="I90" s="266"/>
      <c r="J90" s="262"/>
      <c r="K90" s="262"/>
      <c r="L90" s="267"/>
      <c r="M90" s="268"/>
      <c r="N90" s="269"/>
      <c r="O90" s="269"/>
      <c r="P90" s="269"/>
      <c r="Q90" s="269"/>
      <c r="R90" s="269"/>
      <c r="S90" s="269"/>
      <c r="T90" s="270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71" t="s">
        <v>304</v>
      </c>
      <c r="AU90" s="271" t="s">
        <v>73</v>
      </c>
      <c r="AV90" s="15" t="s">
        <v>136</v>
      </c>
      <c r="AW90" s="15" t="s">
        <v>306</v>
      </c>
      <c r="AX90" s="15" t="s">
        <v>73</v>
      </c>
      <c r="AY90" s="271" t="s">
        <v>129</v>
      </c>
    </row>
    <row r="91" s="2" customFormat="1" ht="16.5" customHeight="1">
      <c r="A91" s="39"/>
      <c r="B91" s="40"/>
      <c r="C91" s="215" t="s">
        <v>141</v>
      </c>
      <c r="D91" s="215" t="s">
        <v>199</v>
      </c>
      <c r="E91" s="216" t="s">
        <v>1091</v>
      </c>
      <c r="F91" s="217" t="s">
        <v>1092</v>
      </c>
      <c r="G91" s="218" t="s">
        <v>154</v>
      </c>
      <c r="H91" s="219">
        <v>147</v>
      </c>
      <c r="I91" s="220"/>
      <c r="J91" s="221">
        <f>ROUND(I91*H91,2)</f>
        <v>0</v>
      </c>
      <c r="K91" s="217" t="s">
        <v>356</v>
      </c>
      <c r="L91" s="222"/>
      <c r="M91" s="223" t="s">
        <v>19</v>
      </c>
      <c r="N91" s="224" t="s">
        <v>39</v>
      </c>
      <c r="O91" s="85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3" t="s">
        <v>408</v>
      </c>
      <c r="AT91" s="213" t="s">
        <v>199</v>
      </c>
      <c r="AU91" s="213" t="s">
        <v>73</v>
      </c>
      <c r="AY91" s="18" t="s">
        <v>129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8" t="s">
        <v>73</v>
      </c>
      <c r="BK91" s="214">
        <f>ROUND(I91*H91,2)</f>
        <v>0</v>
      </c>
      <c r="BL91" s="18" t="s">
        <v>408</v>
      </c>
      <c r="BM91" s="213" t="s">
        <v>1093</v>
      </c>
    </row>
    <row r="92" s="2" customFormat="1" ht="24.15" customHeight="1">
      <c r="A92" s="39"/>
      <c r="B92" s="40"/>
      <c r="C92" s="202" t="s">
        <v>136</v>
      </c>
      <c r="D92" s="202" t="s">
        <v>132</v>
      </c>
      <c r="E92" s="203" t="s">
        <v>1094</v>
      </c>
      <c r="F92" s="204" t="s">
        <v>1095</v>
      </c>
      <c r="G92" s="205" t="s">
        <v>181</v>
      </c>
      <c r="H92" s="206">
        <v>9</v>
      </c>
      <c r="I92" s="207"/>
      <c r="J92" s="208">
        <f>ROUND(I92*H92,2)</f>
        <v>0</v>
      </c>
      <c r="K92" s="204" t="s">
        <v>356</v>
      </c>
      <c r="L92" s="45"/>
      <c r="M92" s="209" t="s">
        <v>19</v>
      </c>
      <c r="N92" s="210" t="s">
        <v>39</v>
      </c>
      <c r="O92" s="85"/>
      <c r="P92" s="211">
        <f>O92*H92</f>
        <v>0</v>
      </c>
      <c r="Q92" s="211">
        <v>0</v>
      </c>
      <c r="R92" s="211">
        <f>Q92*H92</f>
        <v>0</v>
      </c>
      <c r="S92" s="211">
        <v>0</v>
      </c>
      <c r="T92" s="212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3" t="s">
        <v>357</v>
      </c>
      <c r="AT92" s="213" t="s">
        <v>132</v>
      </c>
      <c r="AU92" s="213" t="s">
        <v>73</v>
      </c>
      <c r="AY92" s="18" t="s">
        <v>129</v>
      </c>
      <c r="BE92" s="214">
        <f>IF(N92="základní",J92,0)</f>
        <v>0</v>
      </c>
      <c r="BF92" s="214">
        <f>IF(N92="snížená",J92,0)</f>
        <v>0</v>
      </c>
      <c r="BG92" s="214">
        <f>IF(N92="zákl. přenesená",J92,0)</f>
        <v>0</v>
      </c>
      <c r="BH92" s="214">
        <f>IF(N92="sníž. přenesená",J92,0)</f>
        <v>0</v>
      </c>
      <c r="BI92" s="214">
        <f>IF(N92="nulová",J92,0)</f>
        <v>0</v>
      </c>
      <c r="BJ92" s="18" t="s">
        <v>73</v>
      </c>
      <c r="BK92" s="214">
        <f>ROUND(I92*H92,2)</f>
        <v>0</v>
      </c>
      <c r="BL92" s="18" t="s">
        <v>357</v>
      </c>
      <c r="BM92" s="213" t="s">
        <v>1096</v>
      </c>
    </row>
    <row r="93" s="2" customFormat="1" ht="16.5" customHeight="1">
      <c r="A93" s="39"/>
      <c r="B93" s="40"/>
      <c r="C93" s="215" t="s">
        <v>148</v>
      </c>
      <c r="D93" s="215" t="s">
        <v>199</v>
      </c>
      <c r="E93" s="216" t="s">
        <v>1097</v>
      </c>
      <c r="F93" s="217" t="s">
        <v>1098</v>
      </c>
      <c r="G93" s="218" t="s">
        <v>181</v>
      </c>
      <c r="H93" s="219">
        <v>9</v>
      </c>
      <c r="I93" s="220"/>
      <c r="J93" s="221">
        <f>ROUND(I93*H93,2)</f>
        <v>0</v>
      </c>
      <c r="K93" s="217" t="s">
        <v>19</v>
      </c>
      <c r="L93" s="222"/>
      <c r="M93" s="223" t="s">
        <v>19</v>
      </c>
      <c r="N93" s="224" t="s">
        <v>39</v>
      </c>
      <c r="O93" s="85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3" t="s">
        <v>408</v>
      </c>
      <c r="AT93" s="213" t="s">
        <v>199</v>
      </c>
      <c r="AU93" s="213" t="s">
        <v>73</v>
      </c>
      <c r="AY93" s="18" t="s">
        <v>129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8" t="s">
        <v>73</v>
      </c>
      <c r="BK93" s="214">
        <f>ROUND(I93*H93,2)</f>
        <v>0</v>
      </c>
      <c r="BL93" s="18" t="s">
        <v>408</v>
      </c>
      <c r="BM93" s="213" t="s">
        <v>1099</v>
      </c>
    </row>
    <row r="94" s="2" customFormat="1" ht="24.15" customHeight="1">
      <c r="A94" s="39"/>
      <c r="B94" s="40"/>
      <c r="C94" s="202" t="s">
        <v>130</v>
      </c>
      <c r="D94" s="202" t="s">
        <v>132</v>
      </c>
      <c r="E94" s="203" t="s">
        <v>1100</v>
      </c>
      <c r="F94" s="204" t="s">
        <v>1101</v>
      </c>
      <c r="G94" s="205" t="s">
        <v>154</v>
      </c>
      <c r="H94" s="206">
        <v>16</v>
      </c>
      <c r="I94" s="207"/>
      <c r="J94" s="208">
        <f>ROUND(I94*H94,2)</f>
        <v>0</v>
      </c>
      <c r="K94" s="204" t="s">
        <v>356</v>
      </c>
      <c r="L94" s="45"/>
      <c r="M94" s="209" t="s">
        <v>19</v>
      </c>
      <c r="N94" s="210" t="s">
        <v>39</v>
      </c>
      <c r="O94" s="85"/>
      <c r="P94" s="211">
        <f>O94*H94</f>
        <v>0</v>
      </c>
      <c r="Q94" s="211">
        <v>0</v>
      </c>
      <c r="R94" s="211">
        <f>Q94*H94</f>
        <v>0</v>
      </c>
      <c r="S94" s="211">
        <v>0</v>
      </c>
      <c r="T94" s="212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3" t="s">
        <v>357</v>
      </c>
      <c r="AT94" s="213" t="s">
        <v>132</v>
      </c>
      <c r="AU94" s="213" t="s">
        <v>73</v>
      </c>
      <c r="AY94" s="18" t="s">
        <v>129</v>
      </c>
      <c r="BE94" s="214">
        <f>IF(N94="základní",J94,0)</f>
        <v>0</v>
      </c>
      <c r="BF94" s="214">
        <f>IF(N94="snížená",J94,0)</f>
        <v>0</v>
      </c>
      <c r="BG94" s="214">
        <f>IF(N94="zákl. přenesená",J94,0)</f>
        <v>0</v>
      </c>
      <c r="BH94" s="214">
        <f>IF(N94="sníž. přenesená",J94,0)</f>
        <v>0</v>
      </c>
      <c r="BI94" s="214">
        <f>IF(N94="nulová",J94,0)</f>
        <v>0</v>
      </c>
      <c r="BJ94" s="18" t="s">
        <v>73</v>
      </c>
      <c r="BK94" s="214">
        <f>ROUND(I94*H94,2)</f>
        <v>0</v>
      </c>
      <c r="BL94" s="18" t="s">
        <v>357</v>
      </c>
      <c r="BM94" s="213" t="s">
        <v>1102</v>
      </c>
    </row>
    <row r="95" s="2" customFormat="1" ht="16.5" customHeight="1">
      <c r="A95" s="39"/>
      <c r="B95" s="40"/>
      <c r="C95" s="215" t="s">
        <v>156</v>
      </c>
      <c r="D95" s="215" t="s">
        <v>199</v>
      </c>
      <c r="E95" s="216" t="s">
        <v>1103</v>
      </c>
      <c r="F95" s="217" t="s">
        <v>1104</v>
      </c>
      <c r="G95" s="218" t="s">
        <v>154</v>
      </c>
      <c r="H95" s="219">
        <v>16</v>
      </c>
      <c r="I95" s="220"/>
      <c r="J95" s="221">
        <f>ROUND(I95*H95,2)</f>
        <v>0</v>
      </c>
      <c r="K95" s="217" t="s">
        <v>356</v>
      </c>
      <c r="L95" s="222"/>
      <c r="M95" s="223" t="s">
        <v>19</v>
      </c>
      <c r="N95" s="224" t="s">
        <v>39</v>
      </c>
      <c r="O95" s="8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3" t="s">
        <v>408</v>
      </c>
      <c r="AT95" s="213" t="s">
        <v>199</v>
      </c>
      <c r="AU95" s="213" t="s">
        <v>73</v>
      </c>
      <c r="AY95" s="18" t="s">
        <v>129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8" t="s">
        <v>73</v>
      </c>
      <c r="BK95" s="214">
        <f>ROUND(I95*H95,2)</f>
        <v>0</v>
      </c>
      <c r="BL95" s="18" t="s">
        <v>408</v>
      </c>
      <c r="BM95" s="213" t="s">
        <v>1105</v>
      </c>
    </row>
    <row r="96" s="2" customFormat="1" ht="16.5" customHeight="1">
      <c r="A96" s="39"/>
      <c r="B96" s="40"/>
      <c r="C96" s="202" t="s">
        <v>160</v>
      </c>
      <c r="D96" s="202" t="s">
        <v>132</v>
      </c>
      <c r="E96" s="203" t="s">
        <v>1106</v>
      </c>
      <c r="F96" s="204" t="s">
        <v>1107</v>
      </c>
      <c r="G96" s="205" t="s">
        <v>181</v>
      </c>
      <c r="H96" s="206">
        <v>22</v>
      </c>
      <c r="I96" s="207"/>
      <c r="J96" s="208">
        <f>ROUND(I96*H96,2)</f>
        <v>0</v>
      </c>
      <c r="K96" s="204" t="s">
        <v>356</v>
      </c>
      <c r="L96" s="45"/>
      <c r="M96" s="209" t="s">
        <v>19</v>
      </c>
      <c r="N96" s="210" t="s">
        <v>39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462</v>
      </c>
      <c r="AT96" s="213" t="s">
        <v>132</v>
      </c>
      <c r="AU96" s="213" t="s">
        <v>73</v>
      </c>
      <c r="AY96" s="18" t="s">
        <v>129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73</v>
      </c>
      <c r="BK96" s="214">
        <f>ROUND(I96*H96,2)</f>
        <v>0</v>
      </c>
      <c r="BL96" s="18" t="s">
        <v>462</v>
      </c>
      <c r="BM96" s="213" t="s">
        <v>1108</v>
      </c>
    </row>
    <row r="97" s="2" customFormat="1" ht="16.5" customHeight="1">
      <c r="A97" s="39"/>
      <c r="B97" s="40"/>
      <c r="C97" s="202" t="s">
        <v>164</v>
      </c>
      <c r="D97" s="202" t="s">
        <v>132</v>
      </c>
      <c r="E97" s="203" t="s">
        <v>900</v>
      </c>
      <c r="F97" s="204" t="s">
        <v>901</v>
      </c>
      <c r="G97" s="205" t="s">
        <v>181</v>
      </c>
      <c r="H97" s="206">
        <v>1</v>
      </c>
      <c r="I97" s="207"/>
      <c r="J97" s="208">
        <f>ROUND(I97*H97,2)</f>
        <v>0</v>
      </c>
      <c r="K97" s="204" t="s">
        <v>356</v>
      </c>
      <c r="L97" s="45"/>
      <c r="M97" s="209" t="s">
        <v>19</v>
      </c>
      <c r="N97" s="210" t="s">
        <v>39</v>
      </c>
      <c r="O97" s="85"/>
      <c r="P97" s="211">
        <f>O97*H97</f>
        <v>0</v>
      </c>
      <c r="Q97" s="211">
        <v>0</v>
      </c>
      <c r="R97" s="211">
        <f>Q97*H97</f>
        <v>0</v>
      </c>
      <c r="S97" s="211">
        <v>0</v>
      </c>
      <c r="T97" s="21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462</v>
      </c>
      <c r="AT97" s="213" t="s">
        <v>132</v>
      </c>
      <c r="AU97" s="213" t="s">
        <v>73</v>
      </c>
      <c r="AY97" s="18" t="s">
        <v>129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73</v>
      </c>
      <c r="BK97" s="214">
        <f>ROUND(I97*H97,2)</f>
        <v>0</v>
      </c>
      <c r="BL97" s="18" t="s">
        <v>462</v>
      </c>
      <c r="BM97" s="213" t="s">
        <v>1109</v>
      </c>
    </row>
    <row r="98" s="2" customFormat="1" ht="16.5" customHeight="1">
      <c r="A98" s="39"/>
      <c r="B98" s="40"/>
      <c r="C98" s="215" t="s">
        <v>168</v>
      </c>
      <c r="D98" s="215" t="s">
        <v>199</v>
      </c>
      <c r="E98" s="216" t="s">
        <v>1110</v>
      </c>
      <c r="F98" s="217" t="s">
        <v>1111</v>
      </c>
      <c r="G98" s="218" t="s">
        <v>181</v>
      </c>
      <c r="H98" s="219">
        <v>19</v>
      </c>
      <c r="I98" s="220"/>
      <c r="J98" s="221">
        <f>ROUND(I98*H98,2)</f>
        <v>0</v>
      </c>
      <c r="K98" s="217" t="s">
        <v>356</v>
      </c>
      <c r="L98" s="222"/>
      <c r="M98" s="223" t="s">
        <v>19</v>
      </c>
      <c r="N98" s="224" t="s">
        <v>39</v>
      </c>
      <c r="O98" s="85"/>
      <c r="P98" s="211">
        <f>O98*H98</f>
        <v>0</v>
      </c>
      <c r="Q98" s="211">
        <v>0</v>
      </c>
      <c r="R98" s="211">
        <f>Q98*H98</f>
        <v>0</v>
      </c>
      <c r="S98" s="211">
        <v>0</v>
      </c>
      <c r="T98" s="212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3" t="s">
        <v>408</v>
      </c>
      <c r="AT98" s="213" t="s">
        <v>199</v>
      </c>
      <c r="AU98" s="213" t="s">
        <v>73</v>
      </c>
      <c r="AY98" s="18" t="s">
        <v>129</v>
      </c>
      <c r="BE98" s="214">
        <f>IF(N98="základní",J98,0)</f>
        <v>0</v>
      </c>
      <c r="BF98" s="214">
        <f>IF(N98="snížená",J98,0)</f>
        <v>0</v>
      </c>
      <c r="BG98" s="214">
        <f>IF(N98="zákl. přenesená",J98,0)</f>
        <v>0</v>
      </c>
      <c r="BH98" s="214">
        <f>IF(N98="sníž. přenesená",J98,0)</f>
        <v>0</v>
      </c>
      <c r="BI98" s="214">
        <f>IF(N98="nulová",J98,0)</f>
        <v>0</v>
      </c>
      <c r="BJ98" s="18" t="s">
        <v>73</v>
      </c>
      <c r="BK98" s="214">
        <f>ROUND(I98*H98,2)</f>
        <v>0</v>
      </c>
      <c r="BL98" s="18" t="s">
        <v>408</v>
      </c>
      <c r="BM98" s="213" t="s">
        <v>1112</v>
      </c>
    </row>
    <row r="99" s="2" customFormat="1" ht="16.5" customHeight="1">
      <c r="A99" s="39"/>
      <c r="B99" s="40"/>
      <c r="C99" s="215" t="s">
        <v>172</v>
      </c>
      <c r="D99" s="215" t="s">
        <v>199</v>
      </c>
      <c r="E99" s="216" t="s">
        <v>1113</v>
      </c>
      <c r="F99" s="217" t="s">
        <v>1114</v>
      </c>
      <c r="G99" s="218" t="s">
        <v>181</v>
      </c>
      <c r="H99" s="219">
        <v>4</v>
      </c>
      <c r="I99" s="220"/>
      <c r="J99" s="221">
        <f>ROUND(I99*H99,2)</f>
        <v>0</v>
      </c>
      <c r="K99" s="217" t="s">
        <v>356</v>
      </c>
      <c r="L99" s="222"/>
      <c r="M99" s="223" t="s">
        <v>19</v>
      </c>
      <c r="N99" s="224" t="s">
        <v>39</v>
      </c>
      <c r="O99" s="8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3" t="s">
        <v>408</v>
      </c>
      <c r="AT99" s="213" t="s">
        <v>199</v>
      </c>
      <c r="AU99" s="213" t="s">
        <v>73</v>
      </c>
      <c r="AY99" s="18" t="s">
        <v>129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8" t="s">
        <v>73</v>
      </c>
      <c r="BK99" s="214">
        <f>ROUND(I99*H99,2)</f>
        <v>0</v>
      </c>
      <c r="BL99" s="18" t="s">
        <v>408</v>
      </c>
      <c r="BM99" s="213" t="s">
        <v>1115</v>
      </c>
    </row>
    <row r="100" s="2" customFormat="1" ht="24.15" customHeight="1">
      <c r="A100" s="39"/>
      <c r="B100" s="40"/>
      <c r="C100" s="202" t="s">
        <v>178</v>
      </c>
      <c r="D100" s="202" t="s">
        <v>132</v>
      </c>
      <c r="E100" s="203" t="s">
        <v>1116</v>
      </c>
      <c r="F100" s="204" t="s">
        <v>1117</v>
      </c>
      <c r="G100" s="205" t="s">
        <v>181</v>
      </c>
      <c r="H100" s="206">
        <v>4</v>
      </c>
      <c r="I100" s="207"/>
      <c r="J100" s="208">
        <f>ROUND(I100*H100,2)</f>
        <v>0</v>
      </c>
      <c r="K100" s="204" t="s">
        <v>356</v>
      </c>
      <c r="L100" s="45"/>
      <c r="M100" s="209" t="s">
        <v>19</v>
      </c>
      <c r="N100" s="210" t="s">
        <v>39</v>
      </c>
      <c r="O100" s="8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3" t="s">
        <v>462</v>
      </c>
      <c r="AT100" s="213" t="s">
        <v>132</v>
      </c>
      <c r="AU100" s="213" t="s">
        <v>73</v>
      </c>
      <c r="AY100" s="18" t="s">
        <v>129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73</v>
      </c>
      <c r="BK100" s="214">
        <f>ROUND(I100*H100,2)</f>
        <v>0</v>
      </c>
      <c r="BL100" s="18" t="s">
        <v>462</v>
      </c>
      <c r="BM100" s="213" t="s">
        <v>1118</v>
      </c>
    </row>
    <row r="101" s="2" customFormat="1" ht="16.5" customHeight="1">
      <c r="A101" s="39"/>
      <c r="B101" s="40"/>
      <c r="C101" s="215" t="s">
        <v>183</v>
      </c>
      <c r="D101" s="215" t="s">
        <v>199</v>
      </c>
      <c r="E101" s="216" t="s">
        <v>1119</v>
      </c>
      <c r="F101" s="217" t="s">
        <v>1120</v>
      </c>
      <c r="G101" s="218" t="s">
        <v>181</v>
      </c>
      <c r="H101" s="219">
        <v>4</v>
      </c>
      <c r="I101" s="220"/>
      <c r="J101" s="221">
        <f>ROUND(I101*H101,2)</f>
        <v>0</v>
      </c>
      <c r="K101" s="217" t="s">
        <v>356</v>
      </c>
      <c r="L101" s="222"/>
      <c r="M101" s="223" t="s">
        <v>19</v>
      </c>
      <c r="N101" s="224" t="s">
        <v>39</v>
      </c>
      <c r="O101" s="85"/>
      <c r="P101" s="211">
        <f>O101*H101</f>
        <v>0</v>
      </c>
      <c r="Q101" s="211">
        <v>0</v>
      </c>
      <c r="R101" s="211">
        <f>Q101*H101</f>
        <v>0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408</v>
      </c>
      <c r="AT101" s="213" t="s">
        <v>199</v>
      </c>
      <c r="AU101" s="213" t="s">
        <v>73</v>
      </c>
      <c r="AY101" s="18" t="s">
        <v>129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73</v>
      </c>
      <c r="BK101" s="214">
        <f>ROUND(I101*H101,2)</f>
        <v>0</v>
      </c>
      <c r="BL101" s="18" t="s">
        <v>408</v>
      </c>
      <c r="BM101" s="213" t="s">
        <v>1121</v>
      </c>
    </row>
    <row r="102" s="2" customFormat="1" ht="16.5" customHeight="1">
      <c r="A102" s="39"/>
      <c r="B102" s="40"/>
      <c r="C102" s="215" t="s">
        <v>187</v>
      </c>
      <c r="D102" s="215" t="s">
        <v>199</v>
      </c>
      <c r="E102" s="216" t="s">
        <v>1122</v>
      </c>
      <c r="F102" s="217" t="s">
        <v>1123</v>
      </c>
      <c r="G102" s="218" t="s">
        <v>181</v>
      </c>
      <c r="H102" s="219">
        <v>4</v>
      </c>
      <c r="I102" s="220"/>
      <c r="J102" s="221">
        <f>ROUND(I102*H102,2)</f>
        <v>0</v>
      </c>
      <c r="K102" s="217" t="s">
        <v>356</v>
      </c>
      <c r="L102" s="222"/>
      <c r="M102" s="223" t="s">
        <v>19</v>
      </c>
      <c r="N102" s="224" t="s">
        <v>39</v>
      </c>
      <c r="O102" s="8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3" t="s">
        <v>408</v>
      </c>
      <c r="AT102" s="213" t="s">
        <v>199</v>
      </c>
      <c r="AU102" s="213" t="s">
        <v>73</v>
      </c>
      <c r="AY102" s="18" t="s">
        <v>129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8" t="s">
        <v>73</v>
      </c>
      <c r="BK102" s="214">
        <f>ROUND(I102*H102,2)</f>
        <v>0</v>
      </c>
      <c r="BL102" s="18" t="s">
        <v>408</v>
      </c>
      <c r="BM102" s="213" t="s">
        <v>1124</v>
      </c>
    </row>
    <row r="103" s="2" customFormat="1" ht="16.5" customHeight="1">
      <c r="A103" s="39"/>
      <c r="B103" s="40"/>
      <c r="C103" s="202" t="s">
        <v>8</v>
      </c>
      <c r="D103" s="202" t="s">
        <v>132</v>
      </c>
      <c r="E103" s="203" t="s">
        <v>1125</v>
      </c>
      <c r="F103" s="204" t="s">
        <v>1126</v>
      </c>
      <c r="G103" s="205" t="s">
        <v>181</v>
      </c>
      <c r="H103" s="206">
        <v>1</v>
      </c>
      <c r="I103" s="207"/>
      <c r="J103" s="208">
        <f>ROUND(I103*H103,2)</f>
        <v>0</v>
      </c>
      <c r="K103" s="204" t="s">
        <v>356</v>
      </c>
      <c r="L103" s="45"/>
      <c r="M103" s="209" t="s">
        <v>19</v>
      </c>
      <c r="N103" s="210" t="s">
        <v>39</v>
      </c>
      <c r="O103" s="85"/>
      <c r="P103" s="211">
        <f>O103*H103</f>
        <v>0</v>
      </c>
      <c r="Q103" s="211">
        <v>0</v>
      </c>
      <c r="R103" s="211">
        <f>Q103*H103</f>
        <v>0</v>
      </c>
      <c r="S103" s="211">
        <v>0</v>
      </c>
      <c r="T103" s="21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3" t="s">
        <v>462</v>
      </c>
      <c r="AT103" s="213" t="s">
        <v>132</v>
      </c>
      <c r="AU103" s="213" t="s">
        <v>73</v>
      </c>
      <c r="AY103" s="18" t="s">
        <v>129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8" t="s">
        <v>73</v>
      </c>
      <c r="BK103" s="214">
        <f>ROUND(I103*H103,2)</f>
        <v>0</v>
      </c>
      <c r="BL103" s="18" t="s">
        <v>462</v>
      </c>
      <c r="BM103" s="213" t="s">
        <v>1127</v>
      </c>
    </row>
    <row r="104" s="2" customFormat="1" ht="16.5" customHeight="1">
      <c r="A104" s="39"/>
      <c r="B104" s="40"/>
      <c r="C104" s="202" t="s">
        <v>197</v>
      </c>
      <c r="D104" s="202" t="s">
        <v>132</v>
      </c>
      <c r="E104" s="203" t="s">
        <v>1128</v>
      </c>
      <c r="F104" s="204" t="s">
        <v>1129</v>
      </c>
      <c r="G104" s="205" t="s">
        <v>181</v>
      </c>
      <c r="H104" s="206">
        <v>2</v>
      </c>
      <c r="I104" s="207"/>
      <c r="J104" s="208">
        <f>ROUND(I104*H104,2)</f>
        <v>0</v>
      </c>
      <c r="K104" s="204" t="s">
        <v>356</v>
      </c>
      <c r="L104" s="45"/>
      <c r="M104" s="209" t="s">
        <v>19</v>
      </c>
      <c r="N104" s="210" t="s">
        <v>39</v>
      </c>
      <c r="O104" s="85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3" t="s">
        <v>462</v>
      </c>
      <c r="AT104" s="213" t="s">
        <v>132</v>
      </c>
      <c r="AU104" s="213" t="s">
        <v>73</v>
      </c>
      <c r="AY104" s="18" t="s">
        <v>129</v>
      </c>
      <c r="BE104" s="214">
        <f>IF(N104="základní",J104,0)</f>
        <v>0</v>
      </c>
      <c r="BF104" s="214">
        <f>IF(N104="snížená",J104,0)</f>
        <v>0</v>
      </c>
      <c r="BG104" s="214">
        <f>IF(N104="zákl. přenesená",J104,0)</f>
        <v>0</v>
      </c>
      <c r="BH104" s="214">
        <f>IF(N104="sníž. přenesená",J104,0)</f>
        <v>0</v>
      </c>
      <c r="BI104" s="214">
        <f>IF(N104="nulová",J104,0)</f>
        <v>0</v>
      </c>
      <c r="BJ104" s="18" t="s">
        <v>73</v>
      </c>
      <c r="BK104" s="214">
        <f>ROUND(I104*H104,2)</f>
        <v>0</v>
      </c>
      <c r="BL104" s="18" t="s">
        <v>462</v>
      </c>
      <c r="BM104" s="213" t="s">
        <v>1130</v>
      </c>
    </row>
    <row r="105" s="2" customFormat="1" ht="16.5" customHeight="1">
      <c r="A105" s="39"/>
      <c r="B105" s="40"/>
      <c r="C105" s="202" t="s">
        <v>206</v>
      </c>
      <c r="D105" s="202" t="s">
        <v>132</v>
      </c>
      <c r="E105" s="203" t="s">
        <v>1131</v>
      </c>
      <c r="F105" s="204" t="s">
        <v>1132</v>
      </c>
      <c r="G105" s="205" t="s">
        <v>181</v>
      </c>
      <c r="H105" s="206">
        <v>1</v>
      </c>
      <c r="I105" s="207"/>
      <c r="J105" s="208">
        <f>ROUND(I105*H105,2)</f>
        <v>0</v>
      </c>
      <c r="K105" s="204" t="s">
        <v>356</v>
      </c>
      <c r="L105" s="45"/>
      <c r="M105" s="209" t="s">
        <v>19</v>
      </c>
      <c r="N105" s="210" t="s">
        <v>39</v>
      </c>
      <c r="O105" s="85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3" t="s">
        <v>462</v>
      </c>
      <c r="AT105" s="213" t="s">
        <v>132</v>
      </c>
      <c r="AU105" s="213" t="s">
        <v>73</v>
      </c>
      <c r="AY105" s="18" t="s">
        <v>129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8" t="s">
        <v>73</v>
      </c>
      <c r="BK105" s="214">
        <f>ROUND(I105*H105,2)</f>
        <v>0</v>
      </c>
      <c r="BL105" s="18" t="s">
        <v>462</v>
      </c>
      <c r="BM105" s="213" t="s">
        <v>1133</v>
      </c>
    </row>
    <row r="106" s="2" customFormat="1" ht="16.5" customHeight="1">
      <c r="A106" s="39"/>
      <c r="B106" s="40"/>
      <c r="C106" s="202" t="s">
        <v>210</v>
      </c>
      <c r="D106" s="202" t="s">
        <v>132</v>
      </c>
      <c r="E106" s="203" t="s">
        <v>804</v>
      </c>
      <c r="F106" s="204" t="s">
        <v>1134</v>
      </c>
      <c r="G106" s="205" t="s">
        <v>801</v>
      </c>
      <c r="H106" s="206">
        <v>20</v>
      </c>
      <c r="I106" s="207"/>
      <c r="J106" s="208">
        <f>ROUND(I106*H106,2)</f>
        <v>0</v>
      </c>
      <c r="K106" s="204" t="s">
        <v>356</v>
      </c>
      <c r="L106" s="45"/>
      <c r="M106" s="209" t="s">
        <v>19</v>
      </c>
      <c r="N106" s="210" t="s">
        <v>39</v>
      </c>
      <c r="O106" s="85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3" t="s">
        <v>462</v>
      </c>
      <c r="AT106" s="213" t="s">
        <v>132</v>
      </c>
      <c r="AU106" s="213" t="s">
        <v>73</v>
      </c>
      <c r="AY106" s="18" t="s">
        <v>129</v>
      </c>
      <c r="BE106" s="214">
        <f>IF(N106="základní",J106,0)</f>
        <v>0</v>
      </c>
      <c r="BF106" s="214">
        <f>IF(N106="snížená",J106,0)</f>
        <v>0</v>
      </c>
      <c r="BG106" s="214">
        <f>IF(N106="zákl. přenesená",J106,0)</f>
        <v>0</v>
      </c>
      <c r="BH106" s="214">
        <f>IF(N106="sníž. přenesená",J106,0)</f>
        <v>0</v>
      </c>
      <c r="BI106" s="214">
        <f>IF(N106="nulová",J106,0)</f>
        <v>0</v>
      </c>
      <c r="BJ106" s="18" t="s">
        <v>73</v>
      </c>
      <c r="BK106" s="214">
        <f>ROUND(I106*H106,2)</f>
        <v>0</v>
      </c>
      <c r="BL106" s="18" t="s">
        <v>462</v>
      </c>
      <c r="BM106" s="213" t="s">
        <v>1135</v>
      </c>
    </row>
    <row r="107" s="2" customFormat="1" ht="16.5" customHeight="1">
      <c r="A107" s="39"/>
      <c r="B107" s="40"/>
      <c r="C107" s="202" t="s">
        <v>214</v>
      </c>
      <c r="D107" s="202" t="s">
        <v>132</v>
      </c>
      <c r="E107" s="203" t="s">
        <v>816</v>
      </c>
      <c r="F107" s="204" t="s">
        <v>1136</v>
      </c>
      <c r="G107" s="205" t="s">
        <v>801</v>
      </c>
      <c r="H107" s="206">
        <v>20</v>
      </c>
      <c r="I107" s="207"/>
      <c r="J107" s="208">
        <f>ROUND(I107*H107,2)</f>
        <v>0</v>
      </c>
      <c r="K107" s="204" t="s">
        <v>356</v>
      </c>
      <c r="L107" s="45"/>
      <c r="M107" s="242" t="s">
        <v>19</v>
      </c>
      <c r="N107" s="243" t="s">
        <v>39</v>
      </c>
      <c r="O107" s="244"/>
      <c r="P107" s="245">
        <f>O107*H107</f>
        <v>0</v>
      </c>
      <c r="Q107" s="245">
        <v>0</v>
      </c>
      <c r="R107" s="245">
        <f>Q107*H107</f>
        <v>0</v>
      </c>
      <c r="S107" s="245">
        <v>0</v>
      </c>
      <c r="T107" s="24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3" t="s">
        <v>357</v>
      </c>
      <c r="AT107" s="213" t="s">
        <v>132</v>
      </c>
      <c r="AU107" s="213" t="s">
        <v>73</v>
      </c>
      <c r="AY107" s="18" t="s">
        <v>129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8" t="s">
        <v>73</v>
      </c>
      <c r="BK107" s="214">
        <f>ROUND(I107*H107,2)</f>
        <v>0</v>
      </c>
      <c r="BL107" s="18" t="s">
        <v>357</v>
      </c>
      <c r="BM107" s="213" t="s">
        <v>1137</v>
      </c>
    </row>
    <row r="108" s="2" customFormat="1" ht="6.96" customHeight="1">
      <c r="A108" s="39"/>
      <c r="B108" s="60"/>
      <c r="C108" s="61"/>
      <c r="D108" s="61"/>
      <c r="E108" s="61"/>
      <c r="F108" s="61"/>
      <c r="G108" s="61"/>
      <c r="H108" s="61"/>
      <c r="I108" s="61"/>
      <c r="J108" s="61"/>
      <c r="K108" s="61"/>
      <c r="L108" s="45"/>
      <c r="M108" s="39"/>
      <c r="O108" s="39"/>
      <c r="P108" s="39"/>
      <c r="Q108" s="39"/>
      <c r="R108" s="39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</sheetData>
  <sheetProtection sheet="1" autoFilter="0" formatColumns="0" formatRows="0" objects="1" scenarios="1" spinCount="100000" saltValue="mRrFsxqfPum7ERGIFevV2SVFgoDy++irU/bK/wS0lKGwiX3ekvE7gnle/GCgiHg0k7tFkhcjd396PC9Xmlhang==" hashValue="ZWIbLCbGwq0q1oXomofdnoGTUesh3VEsVEj2VnhnNCaLFHci+uYyIMMn252WYJDvgtbvUQSuV6l9tgzA6Zf1WA==" algorithmName="SHA-512" password="CC35"/>
  <autoFilter ref="C79:K10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2" t="s">
        <v>16</v>
      </c>
      <c r="L6" s="21"/>
    </row>
    <row r="7" s="1" customFormat="1" ht="16.5" customHeight="1">
      <c r="B7" s="21"/>
      <c r="E7" s="247" t="str">
        <f>'Rekapitulace stavby'!K6</f>
        <v>Oprava rozvodny NN v TS- KV Horní nádraží_2023</v>
      </c>
      <c r="F7" s="132"/>
      <c r="G7" s="132"/>
      <c r="H7" s="132"/>
      <c r="L7" s="21"/>
    </row>
    <row r="8" s="2" customFormat="1" ht="12" customHeight="1">
      <c r="A8" s="39"/>
      <c r="B8" s="45"/>
      <c r="C8" s="39"/>
      <c r="D8" s="132" t="s">
        <v>349</v>
      </c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4" t="s">
        <v>1138</v>
      </c>
      <c r="F9" s="39"/>
      <c r="G9" s="39"/>
      <c r="H9" s="39"/>
      <c r="I9" s="39"/>
      <c r="J9" s="39"/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2" t="s">
        <v>18</v>
      </c>
      <c r="E11" s="39"/>
      <c r="F11" s="135" t="s">
        <v>19</v>
      </c>
      <c r="G11" s="39"/>
      <c r="H11" s="39"/>
      <c r="I11" s="132" t="s">
        <v>20</v>
      </c>
      <c r="J11" s="135" t="s">
        <v>19</v>
      </c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21</v>
      </c>
      <c r="E12" s="39"/>
      <c r="F12" s="135" t="s">
        <v>22</v>
      </c>
      <c r="G12" s="39"/>
      <c r="H12" s="39"/>
      <c r="I12" s="132" t="s">
        <v>23</v>
      </c>
      <c r="J12" s="136" t="str">
        <f>'Rekapitulace stavby'!AN8</f>
        <v>9. 5. 2023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2" t="s">
        <v>25</v>
      </c>
      <c r="E14" s="39"/>
      <c r="F14" s="39"/>
      <c r="G14" s="39"/>
      <c r="H14" s="39"/>
      <c r="I14" s="132" t="s">
        <v>26</v>
      </c>
      <c r="J14" s="135" t="s">
        <v>19</v>
      </c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5" t="s">
        <v>22</v>
      </c>
      <c r="F15" s="39"/>
      <c r="G15" s="39"/>
      <c r="H15" s="39"/>
      <c r="I15" s="132" t="s">
        <v>27</v>
      </c>
      <c r="J15" s="135" t="s">
        <v>19</v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2" t="s">
        <v>28</v>
      </c>
      <c r="E17" s="39"/>
      <c r="F17" s="39"/>
      <c r="G17" s="39"/>
      <c r="H17" s="39"/>
      <c r="I17" s="132" t="s">
        <v>26</v>
      </c>
      <c r="J17" s="34" t="str">
        <f>'Rekapitulace stavby'!AN13</f>
        <v>Vyplň údaj</v>
      </c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5"/>
      <c r="G18" s="135"/>
      <c r="H18" s="135"/>
      <c r="I18" s="132" t="s">
        <v>27</v>
      </c>
      <c r="J18" s="34" t="str">
        <f>'Rekapitulace stavby'!AN14</f>
        <v>Vyplň údaj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2" t="s">
        <v>30</v>
      </c>
      <c r="E20" s="39"/>
      <c r="F20" s="39"/>
      <c r="G20" s="39"/>
      <c r="H20" s="39"/>
      <c r="I20" s="132" t="s">
        <v>26</v>
      </c>
      <c r="J20" s="135" t="s">
        <v>19</v>
      </c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5" t="s">
        <v>22</v>
      </c>
      <c r="F21" s="39"/>
      <c r="G21" s="39"/>
      <c r="H21" s="39"/>
      <c r="I21" s="132" t="s">
        <v>27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2" t="s">
        <v>31</v>
      </c>
      <c r="E23" s="39"/>
      <c r="F23" s="39"/>
      <c r="G23" s="39"/>
      <c r="H23" s="39"/>
      <c r="I23" s="132" t="s">
        <v>26</v>
      </c>
      <c r="J23" s="135" t="s">
        <v>19</v>
      </c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5" t="s">
        <v>22</v>
      </c>
      <c r="F24" s="39"/>
      <c r="G24" s="39"/>
      <c r="H24" s="39"/>
      <c r="I24" s="132" t="s">
        <v>27</v>
      </c>
      <c r="J24" s="135" t="s">
        <v>19</v>
      </c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2" t="s">
        <v>32</v>
      </c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2" t="s">
        <v>34</v>
      </c>
      <c r="E30" s="39"/>
      <c r="F30" s="39"/>
      <c r="G30" s="39"/>
      <c r="H30" s="39"/>
      <c r="I30" s="39"/>
      <c r="J30" s="143">
        <f>ROUND(J86, 2)</f>
        <v>0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1"/>
      <c r="E31" s="141"/>
      <c r="F31" s="141"/>
      <c r="G31" s="141"/>
      <c r="H31" s="141"/>
      <c r="I31" s="141"/>
      <c r="J31" s="141"/>
      <c r="K31" s="141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4" t="s">
        <v>36</v>
      </c>
      <c r="G32" s="39"/>
      <c r="H32" s="39"/>
      <c r="I32" s="144" t="s">
        <v>35</v>
      </c>
      <c r="J32" s="144" t="s">
        <v>37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5" t="s">
        <v>38</v>
      </c>
      <c r="E33" s="132" t="s">
        <v>39</v>
      </c>
      <c r="F33" s="146">
        <f>ROUND((SUM(BE86:BE193)),  2)</f>
        <v>0</v>
      </c>
      <c r="G33" s="39"/>
      <c r="H33" s="39"/>
      <c r="I33" s="147">
        <v>0.20999999999999999</v>
      </c>
      <c r="J33" s="146">
        <f>ROUND(((SUM(BE86:BE193))*I33),  2)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2" t="s">
        <v>40</v>
      </c>
      <c r="F34" s="146">
        <f>ROUND((SUM(BF86:BF193)),  2)</f>
        <v>0</v>
      </c>
      <c r="G34" s="39"/>
      <c r="H34" s="39"/>
      <c r="I34" s="147">
        <v>0.14999999999999999</v>
      </c>
      <c r="J34" s="146">
        <f>ROUND(((SUM(BF86:BF193))*I34),  2)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2" t="s">
        <v>41</v>
      </c>
      <c r="F35" s="146">
        <f>ROUND((SUM(BG86:BG193)),  2)</f>
        <v>0</v>
      </c>
      <c r="G35" s="39"/>
      <c r="H35" s="39"/>
      <c r="I35" s="147">
        <v>0.20999999999999999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2" t="s">
        <v>42</v>
      </c>
      <c r="F36" s="146">
        <f>ROUND((SUM(BH86:BH193)),  2)</f>
        <v>0</v>
      </c>
      <c r="G36" s="39"/>
      <c r="H36" s="39"/>
      <c r="I36" s="147">
        <v>0.14999999999999999</v>
      </c>
      <c r="J36" s="146">
        <f>0</f>
        <v>0</v>
      </c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2" t="s">
        <v>43</v>
      </c>
      <c r="F37" s="146">
        <f>ROUND((SUM(BI86:BI193)),  2)</f>
        <v>0</v>
      </c>
      <c r="G37" s="39"/>
      <c r="H37" s="39"/>
      <c r="I37" s="147">
        <v>0</v>
      </c>
      <c r="J37" s="146">
        <f>0</f>
        <v>0</v>
      </c>
      <c r="K37" s="39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0</v>
      </c>
      <c r="K39" s="154"/>
      <c r="L39" s="13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248" t="str">
        <f>E7</f>
        <v>Oprava rozvodny NN v TS- KV Horní nádraží_2023</v>
      </c>
      <c r="F48" s="33"/>
      <c r="G48" s="33"/>
      <c r="H48" s="33"/>
      <c r="I48" s="41"/>
      <c r="J48" s="41"/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349</v>
      </c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zemní a pomocné práce (databáze ÚRS)</v>
      </c>
      <c r="F50" s="41"/>
      <c r="G50" s="41"/>
      <c r="H50" s="41"/>
      <c r="I50" s="41"/>
      <c r="J50" s="41"/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9. 5. 2023</v>
      </c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66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3"/>
      <c r="C60" s="164"/>
      <c r="D60" s="165" t="s">
        <v>99</v>
      </c>
      <c r="E60" s="166"/>
      <c r="F60" s="166"/>
      <c r="G60" s="166"/>
      <c r="H60" s="166"/>
      <c r="I60" s="166"/>
      <c r="J60" s="167">
        <f>J87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1139</v>
      </c>
      <c r="E61" s="172"/>
      <c r="F61" s="172"/>
      <c r="G61" s="172"/>
      <c r="H61" s="172"/>
      <c r="I61" s="172"/>
      <c r="J61" s="173">
        <f>J88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1140</v>
      </c>
      <c r="E62" s="172"/>
      <c r="F62" s="172"/>
      <c r="G62" s="172"/>
      <c r="H62" s="172"/>
      <c r="I62" s="172"/>
      <c r="J62" s="173">
        <f>J160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9"/>
      <c r="C63" s="170"/>
      <c r="D63" s="171" t="s">
        <v>1141</v>
      </c>
      <c r="E63" s="172"/>
      <c r="F63" s="172"/>
      <c r="G63" s="172"/>
      <c r="H63" s="172"/>
      <c r="I63" s="172"/>
      <c r="J63" s="173">
        <f>J164</f>
        <v>0</v>
      </c>
      <c r="K63" s="170"/>
      <c r="L63" s="17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3"/>
      <c r="C64" s="164"/>
      <c r="D64" s="165" t="s">
        <v>1142</v>
      </c>
      <c r="E64" s="166"/>
      <c r="F64" s="166"/>
      <c r="G64" s="166"/>
      <c r="H64" s="166"/>
      <c r="I64" s="166"/>
      <c r="J64" s="167">
        <f>J167</f>
        <v>0</v>
      </c>
      <c r="K64" s="164"/>
      <c r="L64" s="16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9"/>
      <c r="C65" s="170"/>
      <c r="D65" s="171" t="s">
        <v>1143</v>
      </c>
      <c r="E65" s="172"/>
      <c r="F65" s="172"/>
      <c r="G65" s="172"/>
      <c r="H65" s="172"/>
      <c r="I65" s="172"/>
      <c r="J65" s="173">
        <f>J168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3"/>
      <c r="C66" s="164"/>
      <c r="D66" s="165" t="s">
        <v>1144</v>
      </c>
      <c r="E66" s="166"/>
      <c r="F66" s="166"/>
      <c r="G66" s="166"/>
      <c r="H66" s="166"/>
      <c r="I66" s="166"/>
      <c r="J66" s="167">
        <f>J191</f>
        <v>0</v>
      </c>
      <c r="K66" s="164"/>
      <c r="L66" s="16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3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3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3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114</v>
      </c>
      <c r="D73" s="41"/>
      <c r="E73" s="41"/>
      <c r="F73" s="41"/>
      <c r="G73" s="41"/>
      <c r="H73" s="41"/>
      <c r="I73" s="41"/>
      <c r="J73" s="41"/>
      <c r="K73" s="41"/>
      <c r="L73" s="133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3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248" t="str">
        <f>E7</f>
        <v>Oprava rozvodny NN v TS- KV Horní nádraží_2023</v>
      </c>
      <c r="F76" s="33"/>
      <c r="G76" s="33"/>
      <c r="H76" s="33"/>
      <c r="I76" s="41"/>
      <c r="J76" s="41"/>
      <c r="K76" s="41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349</v>
      </c>
      <c r="D77" s="41"/>
      <c r="E77" s="41"/>
      <c r="F77" s="41"/>
      <c r="G77" s="41"/>
      <c r="H77" s="41"/>
      <c r="I77" s="41"/>
      <c r="J77" s="41"/>
      <c r="K77" s="41"/>
      <c r="L77" s="13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04 - zemní a pomocné práce (databáze ÚRS)</v>
      </c>
      <c r="F78" s="41"/>
      <c r="G78" s="41"/>
      <c r="H78" s="41"/>
      <c r="I78" s="41"/>
      <c r="J78" s="41"/>
      <c r="K78" s="41"/>
      <c r="L78" s="13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3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 xml:space="preserve"> </v>
      </c>
      <c r="G80" s="41"/>
      <c r="H80" s="41"/>
      <c r="I80" s="33" t="s">
        <v>23</v>
      </c>
      <c r="J80" s="73" t="str">
        <f>IF(J12="","",J12)</f>
        <v>9. 5. 2023</v>
      </c>
      <c r="K80" s="41"/>
      <c r="L80" s="133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3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 xml:space="preserve"> </v>
      </c>
      <c r="G82" s="41"/>
      <c r="H82" s="41"/>
      <c r="I82" s="33" t="s">
        <v>30</v>
      </c>
      <c r="J82" s="37" t="str">
        <f>E21</f>
        <v xml:space="preserve"> </v>
      </c>
      <c r="K82" s="41"/>
      <c r="L82" s="133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28</v>
      </c>
      <c r="D83" s="41"/>
      <c r="E83" s="41"/>
      <c r="F83" s="28" t="str">
        <f>IF(E18="","",E18)</f>
        <v>Vyplň údaj</v>
      </c>
      <c r="G83" s="41"/>
      <c r="H83" s="41"/>
      <c r="I83" s="33" t="s">
        <v>31</v>
      </c>
      <c r="J83" s="37" t="str">
        <f>E24</f>
        <v xml:space="preserve"> </v>
      </c>
      <c r="K83" s="41"/>
      <c r="L83" s="133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3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5"/>
      <c r="B85" s="176"/>
      <c r="C85" s="177" t="s">
        <v>115</v>
      </c>
      <c r="D85" s="178" t="s">
        <v>53</v>
      </c>
      <c r="E85" s="178" t="s">
        <v>49</v>
      </c>
      <c r="F85" s="178" t="s">
        <v>50</v>
      </c>
      <c r="G85" s="178" t="s">
        <v>116</v>
      </c>
      <c r="H85" s="178" t="s">
        <v>117</v>
      </c>
      <c r="I85" s="178" t="s">
        <v>118</v>
      </c>
      <c r="J85" s="178" t="s">
        <v>97</v>
      </c>
      <c r="K85" s="179" t="s">
        <v>119</v>
      </c>
      <c r="L85" s="180"/>
      <c r="M85" s="93" t="s">
        <v>19</v>
      </c>
      <c r="N85" s="94" t="s">
        <v>38</v>
      </c>
      <c r="O85" s="94" t="s">
        <v>120</v>
      </c>
      <c r="P85" s="94" t="s">
        <v>121</v>
      </c>
      <c r="Q85" s="94" t="s">
        <v>122</v>
      </c>
      <c r="R85" s="94" t="s">
        <v>123</v>
      </c>
      <c r="S85" s="94" t="s">
        <v>124</v>
      </c>
      <c r="T85" s="95" t="s">
        <v>125</v>
      </c>
      <c r="U85" s="175"/>
      <c r="V85" s="175"/>
      <c r="W85" s="175"/>
      <c r="X85" s="175"/>
      <c r="Y85" s="175"/>
      <c r="Z85" s="175"/>
      <c r="AA85" s="175"/>
      <c r="AB85" s="175"/>
      <c r="AC85" s="175"/>
      <c r="AD85" s="175"/>
      <c r="AE85" s="175"/>
    </row>
    <row r="86" s="2" customFormat="1" ht="22.8" customHeight="1">
      <c r="A86" s="39"/>
      <c r="B86" s="40"/>
      <c r="C86" s="100" t="s">
        <v>126</v>
      </c>
      <c r="D86" s="41"/>
      <c r="E86" s="41"/>
      <c r="F86" s="41"/>
      <c r="G86" s="41"/>
      <c r="H86" s="41"/>
      <c r="I86" s="41"/>
      <c r="J86" s="181">
        <f>BK86</f>
        <v>0</v>
      </c>
      <c r="K86" s="41"/>
      <c r="L86" s="45"/>
      <c r="M86" s="96"/>
      <c r="N86" s="182"/>
      <c r="O86" s="97"/>
      <c r="P86" s="183">
        <f>P87+P167+P191</f>
        <v>0</v>
      </c>
      <c r="Q86" s="97"/>
      <c r="R86" s="183">
        <f>R87+R167+R191</f>
        <v>111.90397953</v>
      </c>
      <c r="S86" s="97"/>
      <c r="T86" s="184">
        <f>T87+T167+T191</f>
        <v>102.029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67</v>
      </c>
      <c r="AU86" s="18" t="s">
        <v>98</v>
      </c>
      <c r="BK86" s="185">
        <f>BK87+BK167+BK191</f>
        <v>0</v>
      </c>
    </row>
    <row r="87" s="12" customFormat="1" ht="25.92" customHeight="1">
      <c r="A87" s="12"/>
      <c r="B87" s="186"/>
      <c r="C87" s="187"/>
      <c r="D87" s="188" t="s">
        <v>67</v>
      </c>
      <c r="E87" s="189" t="s">
        <v>127</v>
      </c>
      <c r="F87" s="189" t="s">
        <v>128</v>
      </c>
      <c r="G87" s="187"/>
      <c r="H87" s="187"/>
      <c r="I87" s="190"/>
      <c r="J87" s="191">
        <f>BK87</f>
        <v>0</v>
      </c>
      <c r="K87" s="187"/>
      <c r="L87" s="192"/>
      <c r="M87" s="193"/>
      <c r="N87" s="194"/>
      <c r="O87" s="194"/>
      <c r="P87" s="195">
        <f>P88+P160+P164</f>
        <v>0</v>
      </c>
      <c r="Q87" s="194"/>
      <c r="R87" s="195">
        <f>R88+R160+R164</f>
        <v>102.528144</v>
      </c>
      <c r="S87" s="194"/>
      <c r="T87" s="196">
        <f>T88+T160+T164</f>
        <v>37.603999999999999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7" t="s">
        <v>73</v>
      </c>
      <c r="AT87" s="198" t="s">
        <v>67</v>
      </c>
      <c r="AU87" s="198" t="s">
        <v>68</v>
      </c>
      <c r="AY87" s="197" t="s">
        <v>129</v>
      </c>
      <c r="BK87" s="199">
        <f>BK88+BK160+BK164</f>
        <v>0</v>
      </c>
    </row>
    <row r="88" s="12" customFormat="1" ht="22.8" customHeight="1">
      <c r="A88" s="12"/>
      <c r="B88" s="186"/>
      <c r="C88" s="187"/>
      <c r="D88" s="188" t="s">
        <v>67</v>
      </c>
      <c r="E88" s="200" t="s">
        <v>73</v>
      </c>
      <c r="F88" s="200" t="s">
        <v>1145</v>
      </c>
      <c r="G88" s="187"/>
      <c r="H88" s="187"/>
      <c r="I88" s="190"/>
      <c r="J88" s="201">
        <f>BK88</f>
        <v>0</v>
      </c>
      <c r="K88" s="187"/>
      <c r="L88" s="192"/>
      <c r="M88" s="193"/>
      <c r="N88" s="194"/>
      <c r="O88" s="194"/>
      <c r="P88" s="195">
        <f>SUM(P89:P159)</f>
        <v>0</v>
      </c>
      <c r="Q88" s="194"/>
      <c r="R88" s="195">
        <f>SUM(R89:R159)</f>
        <v>78.940303999999998</v>
      </c>
      <c r="S88" s="194"/>
      <c r="T88" s="196">
        <f>SUM(T89:T159)</f>
        <v>37.603999999999999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7" t="s">
        <v>73</v>
      </c>
      <c r="AT88" s="198" t="s">
        <v>67</v>
      </c>
      <c r="AU88" s="198" t="s">
        <v>73</v>
      </c>
      <c r="AY88" s="197" t="s">
        <v>129</v>
      </c>
      <c r="BK88" s="199">
        <f>SUM(BK89:BK159)</f>
        <v>0</v>
      </c>
    </row>
    <row r="89" s="2" customFormat="1" ht="16.5" customHeight="1">
      <c r="A89" s="39"/>
      <c r="B89" s="40"/>
      <c r="C89" s="202" t="s">
        <v>73</v>
      </c>
      <c r="D89" s="202" t="s">
        <v>132</v>
      </c>
      <c r="E89" s="203" t="s">
        <v>1146</v>
      </c>
      <c r="F89" s="204" t="s">
        <v>1147</v>
      </c>
      <c r="G89" s="205" t="s">
        <v>181</v>
      </c>
      <c r="H89" s="206">
        <v>1</v>
      </c>
      <c r="I89" s="207"/>
      <c r="J89" s="208">
        <f>ROUND(I89*H89,2)</f>
        <v>0</v>
      </c>
      <c r="K89" s="204" t="s">
        <v>1148</v>
      </c>
      <c r="L89" s="45"/>
      <c r="M89" s="209" t="s">
        <v>19</v>
      </c>
      <c r="N89" s="210" t="s">
        <v>39</v>
      </c>
      <c r="O89" s="85"/>
      <c r="P89" s="211">
        <f>O89*H89</f>
        <v>0</v>
      </c>
      <c r="Q89" s="211">
        <v>0</v>
      </c>
      <c r="R89" s="211">
        <f>Q89*H89</f>
        <v>0</v>
      </c>
      <c r="S89" s="211">
        <v>0</v>
      </c>
      <c r="T89" s="212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3" t="s">
        <v>136</v>
      </c>
      <c r="AT89" s="213" t="s">
        <v>132</v>
      </c>
      <c r="AU89" s="213" t="s">
        <v>78</v>
      </c>
      <c r="AY89" s="18" t="s">
        <v>129</v>
      </c>
      <c r="BE89" s="214">
        <f>IF(N89="základní",J89,0)</f>
        <v>0</v>
      </c>
      <c r="BF89" s="214">
        <f>IF(N89="snížená",J89,0)</f>
        <v>0</v>
      </c>
      <c r="BG89" s="214">
        <f>IF(N89="zákl. přenesená",J89,0)</f>
        <v>0</v>
      </c>
      <c r="BH89" s="214">
        <f>IF(N89="sníž. přenesená",J89,0)</f>
        <v>0</v>
      </c>
      <c r="BI89" s="214">
        <f>IF(N89="nulová",J89,0)</f>
        <v>0</v>
      </c>
      <c r="BJ89" s="18" t="s">
        <v>73</v>
      </c>
      <c r="BK89" s="214">
        <f>ROUND(I89*H89,2)</f>
        <v>0</v>
      </c>
      <c r="BL89" s="18" t="s">
        <v>136</v>
      </c>
      <c r="BM89" s="213" t="s">
        <v>1149</v>
      </c>
    </row>
    <row r="90" s="2" customFormat="1">
      <c r="A90" s="39"/>
      <c r="B90" s="40"/>
      <c r="C90" s="41"/>
      <c r="D90" s="272" t="s">
        <v>1150</v>
      </c>
      <c r="E90" s="41"/>
      <c r="F90" s="273" t="s">
        <v>1151</v>
      </c>
      <c r="G90" s="41"/>
      <c r="H90" s="41"/>
      <c r="I90" s="227"/>
      <c r="J90" s="41"/>
      <c r="K90" s="41"/>
      <c r="L90" s="45"/>
      <c r="M90" s="228"/>
      <c r="N90" s="229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1150</v>
      </c>
      <c r="AU90" s="18" t="s">
        <v>78</v>
      </c>
    </row>
    <row r="91" s="2" customFormat="1" ht="16.5" customHeight="1">
      <c r="A91" s="39"/>
      <c r="B91" s="40"/>
      <c r="C91" s="202" t="s">
        <v>78</v>
      </c>
      <c r="D91" s="202" t="s">
        <v>132</v>
      </c>
      <c r="E91" s="203" t="s">
        <v>1152</v>
      </c>
      <c r="F91" s="204" t="s">
        <v>1153</v>
      </c>
      <c r="G91" s="205" t="s">
        <v>181</v>
      </c>
      <c r="H91" s="206">
        <v>1</v>
      </c>
      <c r="I91" s="207"/>
      <c r="J91" s="208">
        <f>ROUND(I91*H91,2)</f>
        <v>0</v>
      </c>
      <c r="K91" s="204" t="s">
        <v>1148</v>
      </c>
      <c r="L91" s="45"/>
      <c r="M91" s="209" t="s">
        <v>19</v>
      </c>
      <c r="N91" s="210" t="s">
        <v>39</v>
      </c>
      <c r="O91" s="85"/>
      <c r="P91" s="211">
        <f>O91*H91</f>
        <v>0</v>
      </c>
      <c r="Q91" s="211">
        <v>0</v>
      </c>
      <c r="R91" s="211">
        <f>Q91*H91</f>
        <v>0</v>
      </c>
      <c r="S91" s="211">
        <v>0</v>
      </c>
      <c r="T91" s="212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3" t="s">
        <v>136</v>
      </c>
      <c r="AT91" s="213" t="s">
        <v>132</v>
      </c>
      <c r="AU91" s="213" t="s">
        <v>78</v>
      </c>
      <c r="AY91" s="18" t="s">
        <v>129</v>
      </c>
      <c r="BE91" s="214">
        <f>IF(N91="základní",J91,0)</f>
        <v>0</v>
      </c>
      <c r="BF91" s="214">
        <f>IF(N91="snížená",J91,0)</f>
        <v>0</v>
      </c>
      <c r="BG91" s="214">
        <f>IF(N91="zákl. přenesená",J91,0)</f>
        <v>0</v>
      </c>
      <c r="BH91" s="214">
        <f>IF(N91="sníž. přenesená",J91,0)</f>
        <v>0</v>
      </c>
      <c r="BI91" s="214">
        <f>IF(N91="nulová",J91,0)</f>
        <v>0</v>
      </c>
      <c r="BJ91" s="18" t="s">
        <v>73</v>
      </c>
      <c r="BK91" s="214">
        <f>ROUND(I91*H91,2)</f>
        <v>0</v>
      </c>
      <c r="BL91" s="18" t="s">
        <v>136</v>
      </c>
      <c r="BM91" s="213" t="s">
        <v>1154</v>
      </c>
    </row>
    <row r="92" s="2" customFormat="1">
      <c r="A92" s="39"/>
      <c r="B92" s="40"/>
      <c r="C92" s="41"/>
      <c r="D92" s="272" t="s">
        <v>1150</v>
      </c>
      <c r="E92" s="41"/>
      <c r="F92" s="273" t="s">
        <v>1155</v>
      </c>
      <c r="G92" s="41"/>
      <c r="H92" s="41"/>
      <c r="I92" s="227"/>
      <c r="J92" s="41"/>
      <c r="K92" s="41"/>
      <c r="L92" s="45"/>
      <c r="M92" s="228"/>
      <c r="N92" s="229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1150</v>
      </c>
      <c r="AU92" s="18" t="s">
        <v>78</v>
      </c>
    </row>
    <row r="93" s="2" customFormat="1" ht="16.5" customHeight="1">
      <c r="A93" s="39"/>
      <c r="B93" s="40"/>
      <c r="C93" s="202" t="s">
        <v>141</v>
      </c>
      <c r="D93" s="202" t="s">
        <v>132</v>
      </c>
      <c r="E93" s="203" t="s">
        <v>1156</v>
      </c>
      <c r="F93" s="204" t="s">
        <v>1157</v>
      </c>
      <c r="G93" s="205" t="s">
        <v>181</v>
      </c>
      <c r="H93" s="206">
        <v>1</v>
      </c>
      <c r="I93" s="207"/>
      <c r="J93" s="208">
        <f>ROUND(I93*H93,2)</f>
        <v>0</v>
      </c>
      <c r="K93" s="204" t="s">
        <v>1148</v>
      </c>
      <c r="L93" s="45"/>
      <c r="M93" s="209" t="s">
        <v>19</v>
      </c>
      <c r="N93" s="210" t="s">
        <v>39</v>
      </c>
      <c r="O93" s="85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3" t="s">
        <v>136</v>
      </c>
      <c r="AT93" s="213" t="s">
        <v>132</v>
      </c>
      <c r="AU93" s="213" t="s">
        <v>78</v>
      </c>
      <c r="AY93" s="18" t="s">
        <v>129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8" t="s">
        <v>73</v>
      </c>
      <c r="BK93" s="214">
        <f>ROUND(I93*H93,2)</f>
        <v>0</v>
      </c>
      <c r="BL93" s="18" t="s">
        <v>136</v>
      </c>
      <c r="BM93" s="213" t="s">
        <v>1158</v>
      </c>
    </row>
    <row r="94" s="2" customFormat="1">
      <c r="A94" s="39"/>
      <c r="B94" s="40"/>
      <c r="C94" s="41"/>
      <c r="D94" s="272" t="s">
        <v>1150</v>
      </c>
      <c r="E94" s="41"/>
      <c r="F94" s="273" t="s">
        <v>1159</v>
      </c>
      <c r="G94" s="41"/>
      <c r="H94" s="41"/>
      <c r="I94" s="227"/>
      <c r="J94" s="41"/>
      <c r="K94" s="41"/>
      <c r="L94" s="45"/>
      <c r="M94" s="228"/>
      <c r="N94" s="229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1150</v>
      </c>
      <c r="AU94" s="18" t="s">
        <v>78</v>
      </c>
    </row>
    <row r="95" s="2" customFormat="1" ht="21.75" customHeight="1">
      <c r="A95" s="39"/>
      <c r="B95" s="40"/>
      <c r="C95" s="202" t="s">
        <v>136</v>
      </c>
      <c r="D95" s="202" t="s">
        <v>132</v>
      </c>
      <c r="E95" s="203" t="s">
        <v>1160</v>
      </c>
      <c r="F95" s="204" t="s">
        <v>1161</v>
      </c>
      <c r="G95" s="205" t="s">
        <v>181</v>
      </c>
      <c r="H95" s="206">
        <v>10</v>
      </c>
      <c r="I95" s="207"/>
      <c r="J95" s="208">
        <f>ROUND(I95*H95,2)</f>
        <v>0</v>
      </c>
      <c r="K95" s="204" t="s">
        <v>1148</v>
      </c>
      <c r="L95" s="45"/>
      <c r="M95" s="209" t="s">
        <v>19</v>
      </c>
      <c r="N95" s="210" t="s">
        <v>39</v>
      </c>
      <c r="O95" s="85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3" t="s">
        <v>136</v>
      </c>
      <c r="AT95" s="213" t="s">
        <v>132</v>
      </c>
      <c r="AU95" s="213" t="s">
        <v>78</v>
      </c>
      <c r="AY95" s="18" t="s">
        <v>129</v>
      </c>
      <c r="BE95" s="214">
        <f>IF(N95="základní",J95,0)</f>
        <v>0</v>
      </c>
      <c r="BF95" s="214">
        <f>IF(N95="snížená",J95,0)</f>
        <v>0</v>
      </c>
      <c r="BG95" s="214">
        <f>IF(N95="zákl. přenesená",J95,0)</f>
        <v>0</v>
      </c>
      <c r="BH95" s="214">
        <f>IF(N95="sníž. přenesená",J95,0)</f>
        <v>0</v>
      </c>
      <c r="BI95" s="214">
        <f>IF(N95="nulová",J95,0)</f>
        <v>0</v>
      </c>
      <c r="BJ95" s="18" t="s">
        <v>73</v>
      </c>
      <c r="BK95" s="214">
        <f>ROUND(I95*H95,2)</f>
        <v>0</v>
      </c>
      <c r="BL95" s="18" t="s">
        <v>136</v>
      </c>
      <c r="BM95" s="213" t="s">
        <v>1162</v>
      </c>
    </row>
    <row r="96" s="2" customFormat="1">
      <c r="A96" s="39"/>
      <c r="B96" s="40"/>
      <c r="C96" s="41"/>
      <c r="D96" s="272" t="s">
        <v>1150</v>
      </c>
      <c r="E96" s="41"/>
      <c r="F96" s="273" t="s">
        <v>1163</v>
      </c>
      <c r="G96" s="41"/>
      <c r="H96" s="41"/>
      <c r="I96" s="227"/>
      <c r="J96" s="41"/>
      <c r="K96" s="41"/>
      <c r="L96" s="45"/>
      <c r="M96" s="228"/>
      <c r="N96" s="229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1150</v>
      </c>
      <c r="AU96" s="18" t="s">
        <v>78</v>
      </c>
    </row>
    <row r="97" s="2" customFormat="1" ht="16.5" customHeight="1">
      <c r="A97" s="39"/>
      <c r="B97" s="40"/>
      <c r="C97" s="202" t="s">
        <v>148</v>
      </c>
      <c r="D97" s="202" t="s">
        <v>132</v>
      </c>
      <c r="E97" s="203" t="s">
        <v>1164</v>
      </c>
      <c r="F97" s="204" t="s">
        <v>1165</v>
      </c>
      <c r="G97" s="205" t="s">
        <v>135</v>
      </c>
      <c r="H97" s="206">
        <v>60</v>
      </c>
      <c r="I97" s="207"/>
      <c r="J97" s="208">
        <f>ROUND(I97*H97,2)</f>
        <v>0</v>
      </c>
      <c r="K97" s="204" t="s">
        <v>1148</v>
      </c>
      <c r="L97" s="45"/>
      <c r="M97" s="209" t="s">
        <v>19</v>
      </c>
      <c r="N97" s="210" t="s">
        <v>39</v>
      </c>
      <c r="O97" s="85"/>
      <c r="P97" s="211">
        <f>O97*H97</f>
        <v>0</v>
      </c>
      <c r="Q97" s="211">
        <v>0</v>
      </c>
      <c r="R97" s="211">
        <f>Q97*H97</f>
        <v>0</v>
      </c>
      <c r="S97" s="211">
        <v>0.26000000000000001</v>
      </c>
      <c r="T97" s="212">
        <f>S97*H97</f>
        <v>15.600000000000001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136</v>
      </c>
      <c r="AT97" s="213" t="s">
        <v>132</v>
      </c>
      <c r="AU97" s="213" t="s">
        <v>78</v>
      </c>
      <c r="AY97" s="18" t="s">
        <v>129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73</v>
      </c>
      <c r="BK97" s="214">
        <f>ROUND(I97*H97,2)</f>
        <v>0</v>
      </c>
      <c r="BL97" s="18" t="s">
        <v>136</v>
      </c>
      <c r="BM97" s="213" t="s">
        <v>1166</v>
      </c>
    </row>
    <row r="98" s="2" customFormat="1">
      <c r="A98" s="39"/>
      <c r="B98" s="40"/>
      <c r="C98" s="41"/>
      <c r="D98" s="272" t="s">
        <v>1150</v>
      </c>
      <c r="E98" s="41"/>
      <c r="F98" s="273" t="s">
        <v>1167</v>
      </c>
      <c r="G98" s="41"/>
      <c r="H98" s="41"/>
      <c r="I98" s="227"/>
      <c r="J98" s="41"/>
      <c r="K98" s="41"/>
      <c r="L98" s="45"/>
      <c r="M98" s="228"/>
      <c r="N98" s="229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1150</v>
      </c>
      <c r="AU98" s="18" t="s">
        <v>78</v>
      </c>
    </row>
    <row r="99" s="2" customFormat="1" ht="16.5" customHeight="1">
      <c r="A99" s="39"/>
      <c r="B99" s="40"/>
      <c r="C99" s="202" t="s">
        <v>130</v>
      </c>
      <c r="D99" s="202" t="s">
        <v>132</v>
      </c>
      <c r="E99" s="203" t="s">
        <v>1168</v>
      </c>
      <c r="F99" s="204" t="s">
        <v>1169</v>
      </c>
      <c r="G99" s="205" t="s">
        <v>135</v>
      </c>
      <c r="H99" s="206">
        <v>60</v>
      </c>
      <c r="I99" s="207"/>
      <c r="J99" s="208">
        <f>ROUND(I99*H99,2)</f>
        <v>0</v>
      </c>
      <c r="K99" s="204" t="s">
        <v>1148</v>
      </c>
      <c r="L99" s="45"/>
      <c r="M99" s="209" t="s">
        <v>19</v>
      </c>
      <c r="N99" s="210" t="s">
        <v>39</v>
      </c>
      <c r="O99" s="85"/>
      <c r="P99" s="211">
        <f>O99*H99</f>
        <v>0</v>
      </c>
      <c r="Q99" s="211">
        <v>0</v>
      </c>
      <c r="R99" s="211">
        <f>Q99*H99</f>
        <v>0</v>
      </c>
      <c r="S99" s="211">
        <v>0</v>
      </c>
      <c r="T99" s="212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3" t="s">
        <v>136</v>
      </c>
      <c r="AT99" s="213" t="s">
        <v>132</v>
      </c>
      <c r="AU99" s="213" t="s">
        <v>78</v>
      </c>
      <c r="AY99" s="18" t="s">
        <v>129</v>
      </c>
      <c r="BE99" s="214">
        <f>IF(N99="základní",J99,0)</f>
        <v>0</v>
      </c>
      <c r="BF99" s="214">
        <f>IF(N99="snížená",J99,0)</f>
        <v>0</v>
      </c>
      <c r="BG99" s="214">
        <f>IF(N99="zákl. přenesená",J99,0)</f>
        <v>0</v>
      </c>
      <c r="BH99" s="214">
        <f>IF(N99="sníž. přenesená",J99,0)</f>
        <v>0</v>
      </c>
      <c r="BI99" s="214">
        <f>IF(N99="nulová",J99,0)</f>
        <v>0</v>
      </c>
      <c r="BJ99" s="18" t="s">
        <v>73</v>
      </c>
      <c r="BK99" s="214">
        <f>ROUND(I99*H99,2)</f>
        <v>0</v>
      </c>
      <c r="BL99" s="18" t="s">
        <v>136</v>
      </c>
      <c r="BM99" s="213" t="s">
        <v>1170</v>
      </c>
    </row>
    <row r="100" s="2" customFormat="1">
      <c r="A100" s="39"/>
      <c r="B100" s="40"/>
      <c r="C100" s="41"/>
      <c r="D100" s="272" t="s">
        <v>1150</v>
      </c>
      <c r="E100" s="41"/>
      <c r="F100" s="273" t="s">
        <v>1171</v>
      </c>
      <c r="G100" s="41"/>
      <c r="H100" s="41"/>
      <c r="I100" s="227"/>
      <c r="J100" s="41"/>
      <c r="K100" s="41"/>
      <c r="L100" s="45"/>
      <c r="M100" s="228"/>
      <c r="N100" s="229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1150</v>
      </c>
      <c r="AU100" s="18" t="s">
        <v>78</v>
      </c>
    </row>
    <row r="101" s="2" customFormat="1" ht="21.75" customHeight="1">
      <c r="A101" s="39"/>
      <c r="B101" s="40"/>
      <c r="C101" s="202" t="s">
        <v>156</v>
      </c>
      <c r="D101" s="202" t="s">
        <v>132</v>
      </c>
      <c r="E101" s="203" t="s">
        <v>1172</v>
      </c>
      <c r="F101" s="204" t="s">
        <v>1173</v>
      </c>
      <c r="G101" s="205" t="s">
        <v>135</v>
      </c>
      <c r="H101" s="206">
        <v>60</v>
      </c>
      <c r="I101" s="207"/>
      <c r="J101" s="208">
        <f>ROUND(I101*H101,2)</f>
        <v>0</v>
      </c>
      <c r="K101" s="204" t="s">
        <v>1148</v>
      </c>
      <c r="L101" s="45"/>
      <c r="M101" s="209" t="s">
        <v>19</v>
      </c>
      <c r="N101" s="210" t="s">
        <v>39</v>
      </c>
      <c r="O101" s="85"/>
      <c r="P101" s="211">
        <f>O101*H101</f>
        <v>0</v>
      </c>
      <c r="Q101" s="211">
        <v>0.084250000000000005</v>
      </c>
      <c r="R101" s="211">
        <f>Q101*H101</f>
        <v>5.0550000000000006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136</v>
      </c>
      <c r="AT101" s="213" t="s">
        <v>132</v>
      </c>
      <c r="AU101" s="213" t="s">
        <v>78</v>
      </c>
      <c r="AY101" s="18" t="s">
        <v>129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73</v>
      </c>
      <c r="BK101" s="214">
        <f>ROUND(I101*H101,2)</f>
        <v>0</v>
      </c>
      <c r="BL101" s="18" t="s">
        <v>136</v>
      </c>
      <c r="BM101" s="213" t="s">
        <v>1174</v>
      </c>
    </row>
    <row r="102" s="2" customFormat="1">
      <c r="A102" s="39"/>
      <c r="B102" s="40"/>
      <c r="C102" s="41"/>
      <c r="D102" s="272" t="s">
        <v>1150</v>
      </c>
      <c r="E102" s="41"/>
      <c r="F102" s="273" t="s">
        <v>1175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1150</v>
      </c>
      <c r="AU102" s="18" t="s">
        <v>78</v>
      </c>
    </row>
    <row r="103" s="2" customFormat="1" ht="16.5" customHeight="1">
      <c r="A103" s="39"/>
      <c r="B103" s="40"/>
      <c r="C103" s="215" t="s">
        <v>160</v>
      </c>
      <c r="D103" s="215" t="s">
        <v>199</v>
      </c>
      <c r="E103" s="216" t="s">
        <v>1176</v>
      </c>
      <c r="F103" s="217" t="s">
        <v>1177</v>
      </c>
      <c r="G103" s="218" t="s">
        <v>1178</v>
      </c>
      <c r="H103" s="219">
        <v>7.4000000000000004</v>
      </c>
      <c r="I103" s="220"/>
      <c r="J103" s="221">
        <f>ROUND(I103*H103,2)</f>
        <v>0</v>
      </c>
      <c r="K103" s="217" t="s">
        <v>1148</v>
      </c>
      <c r="L103" s="222"/>
      <c r="M103" s="223" t="s">
        <v>19</v>
      </c>
      <c r="N103" s="224" t="s">
        <v>39</v>
      </c>
      <c r="O103" s="85"/>
      <c r="P103" s="211">
        <f>O103*H103</f>
        <v>0</v>
      </c>
      <c r="Q103" s="211">
        <v>1</v>
      </c>
      <c r="R103" s="211">
        <f>Q103*H103</f>
        <v>7.4000000000000004</v>
      </c>
      <c r="S103" s="211">
        <v>0</v>
      </c>
      <c r="T103" s="21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3" t="s">
        <v>408</v>
      </c>
      <c r="AT103" s="213" t="s">
        <v>199</v>
      </c>
      <c r="AU103" s="213" t="s">
        <v>78</v>
      </c>
      <c r="AY103" s="18" t="s">
        <v>129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8" t="s">
        <v>73</v>
      </c>
      <c r="BK103" s="214">
        <f>ROUND(I103*H103,2)</f>
        <v>0</v>
      </c>
      <c r="BL103" s="18" t="s">
        <v>408</v>
      </c>
      <c r="BM103" s="213" t="s">
        <v>1179</v>
      </c>
    </row>
    <row r="104" s="13" customFormat="1">
      <c r="A104" s="13"/>
      <c r="B104" s="230"/>
      <c r="C104" s="231"/>
      <c r="D104" s="225" t="s">
        <v>304</v>
      </c>
      <c r="E104" s="232" t="s">
        <v>19</v>
      </c>
      <c r="F104" s="233" t="s">
        <v>1180</v>
      </c>
      <c r="G104" s="231"/>
      <c r="H104" s="234">
        <v>7.4000000000000004</v>
      </c>
      <c r="I104" s="235"/>
      <c r="J104" s="231"/>
      <c r="K104" s="231"/>
      <c r="L104" s="236"/>
      <c r="M104" s="237"/>
      <c r="N104" s="238"/>
      <c r="O104" s="238"/>
      <c r="P104" s="238"/>
      <c r="Q104" s="238"/>
      <c r="R104" s="238"/>
      <c r="S104" s="238"/>
      <c r="T104" s="239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0" t="s">
        <v>304</v>
      </c>
      <c r="AU104" s="240" t="s">
        <v>78</v>
      </c>
      <c r="AV104" s="13" t="s">
        <v>78</v>
      </c>
      <c r="AW104" s="13" t="s">
        <v>306</v>
      </c>
      <c r="AX104" s="13" t="s">
        <v>73</v>
      </c>
      <c r="AY104" s="240" t="s">
        <v>129</v>
      </c>
    </row>
    <row r="105" s="2" customFormat="1" ht="16.5" customHeight="1">
      <c r="A105" s="39"/>
      <c r="B105" s="40"/>
      <c r="C105" s="215" t="s">
        <v>164</v>
      </c>
      <c r="D105" s="215" t="s">
        <v>199</v>
      </c>
      <c r="E105" s="216" t="s">
        <v>1181</v>
      </c>
      <c r="F105" s="217" t="s">
        <v>1182</v>
      </c>
      <c r="G105" s="218" t="s">
        <v>1178</v>
      </c>
      <c r="H105" s="219">
        <v>9.5999999999999996</v>
      </c>
      <c r="I105" s="220"/>
      <c r="J105" s="221">
        <f>ROUND(I105*H105,2)</f>
        <v>0</v>
      </c>
      <c r="K105" s="217" t="s">
        <v>1148</v>
      </c>
      <c r="L105" s="222"/>
      <c r="M105" s="223" t="s">
        <v>19</v>
      </c>
      <c r="N105" s="224" t="s">
        <v>39</v>
      </c>
      <c r="O105" s="85"/>
      <c r="P105" s="211">
        <f>O105*H105</f>
        <v>0</v>
      </c>
      <c r="Q105" s="211">
        <v>1</v>
      </c>
      <c r="R105" s="211">
        <f>Q105*H105</f>
        <v>9.5999999999999996</v>
      </c>
      <c r="S105" s="211">
        <v>0</v>
      </c>
      <c r="T105" s="21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3" t="s">
        <v>408</v>
      </c>
      <c r="AT105" s="213" t="s">
        <v>199</v>
      </c>
      <c r="AU105" s="213" t="s">
        <v>78</v>
      </c>
      <c r="AY105" s="18" t="s">
        <v>129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8" t="s">
        <v>73</v>
      </c>
      <c r="BK105" s="214">
        <f>ROUND(I105*H105,2)</f>
        <v>0</v>
      </c>
      <c r="BL105" s="18" t="s">
        <v>408</v>
      </c>
      <c r="BM105" s="213" t="s">
        <v>1183</v>
      </c>
    </row>
    <row r="106" s="13" customFormat="1">
      <c r="A106" s="13"/>
      <c r="B106" s="230"/>
      <c r="C106" s="231"/>
      <c r="D106" s="225" t="s">
        <v>304</v>
      </c>
      <c r="E106" s="232" t="s">
        <v>19</v>
      </c>
      <c r="F106" s="233" t="s">
        <v>1184</v>
      </c>
      <c r="G106" s="231"/>
      <c r="H106" s="234">
        <v>9.6000000000000014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304</v>
      </c>
      <c r="AU106" s="240" t="s">
        <v>78</v>
      </c>
      <c r="AV106" s="13" t="s">
        <v>78</v>
      </c>
      <c r="AW106" s="13" t="s">
        <v>306</v>
      </c>
      <c r="AX106" s="13" t="s">
        <v>73</v>
      </c>
      <c r="AY106" s="240" t="s">
        <v>129</v>
      </c>
    </row>
    <row r="107" s="2" customFormat="1" ht="24.15" customHeight="1">
      <c r="A107" s="39"/>
      <c r="B107" s="40"/>
      <c r="C107" s="202" t="s">
        <v>168</v>
      </c>
      <c r="D107" s="202" t="s">
        <v>132</v>
      </c>
      <c r="E107" s="203" t="s">
        <v>1185</v>
      </c>
      <c r="F107" s="204" t="s">
        <v>1186</v>
      </c>
      <c r="G107" s="205" t="s">
        <v>154</v>
      </c>
      <c r="H107" s="206">
        <v>40</v>
      </c>
      <c r="I107" s="207"/>
      <c r="J107" s="208">
        <f>ROUND(I107*H107,2)</f>
        <v>0</v>
      </c>
      <c r="K107" s="204" t="s">
        <v>1148</v>
      </c>
      <c r="L107" s="45"/>
      <c r="M107" s="209" t="s">
        <v>19</v>
      </c>
      <c r="N107" s="210" t="s">
        <v>39</v>
      </c>
      <c r="O107" s="85"/>
      <c r="P107" s="211">
        <f>O107*H107</f>
        <v>0</v>
      </c>
      <c r="Q107" s="211">
        <v>0</v>
      </c>
      <c r="R107" s="211">
        <f>Q107*H107</f>
        <v>0</v>
      </c>
      <c r="S107" s="211">
        <v>0.23000000000000001</v>
      </c>
      <c r="T107" s="212">
        <f>S107*H107</f>
        <v>9.2000000000000011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3" t="s">
        <v>136</v>
      </c>
      <c r="AT107" s="213" t="s">
        <v>132</v>
      </c>
      <c r="AU107" s="213" t="s">
        <v>78</v>
      </c>
      <c r="AY107" s="18" t="s">
        <v>129</v>
      </c>
      <c r="BE107" s="214">
        <f>IF(N107="základní",J107,0)</f>
        <v>0</v>
      </c>
      <c r="BF107" s="214">
        <f>IF(N107="snížená",J107,0)</f>
        <v>0</v>
      </c>
      <c r="BG107" s="214">
        <f>IF(N107="zákl. přenesená",J107,0)</f>
        <v>0</v>
      </c>
      <c r="BH107" s="214">
        <f>IF(N107="sníž. přenesená",J107,0)</f>
        <v>0</v>
      </c>
      <c r="BI107" s="214">
        <f>IF(N107="nulová",J107,0)</f>
        <v>0</v>
      </c>
      <c r="BJ107" s="18" t="s">
        <v>73</v>
      </c>
      <c r="BK107" s="214">
        <f>ROUND(I107*H107,2)</f>
        <v>0</v>
      </c>
      <c r="BL107" s="18" t="s">
        <v>136</v>
      </c>
      <c r="BM107" s="213" t="s">
        <v>1187</v>
      </c>
    </row>
    <row r="108" s="2" customFormat="1">
      <c r="A108" s="39"/>
      <c r="B108" s="40"/>
      <c r="C108" s="41"/>
      <c r="D108" s="272" t="s">
        <v>1150</v>
      </c>
      <c r="E108" s="41"/>
      <c r="F108" s="273" t="s">
        <v>1188</v>
      </c>
      <c r="G108" s="41"/>
      <c r="H108" s="41"/>
      <c r="I108" s="227"/>
      <c r="J108" s="41"/>
      <c r="K108" s="41"/>
      <c r="L108" s="45"/>
      <c r="M108" s="228"/>
      <c r="N108" s="229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1150</v>
      </c>
      <c r="AU108" s="18" t="s">
        <v>78</v>
      </c>
    </row>
    <row r="109" s="2" customFormat="1" ht="16.5" customHeight="1">
      <c r="A109" s="39"/>
      <c r="B109" s="40"/>
      <c r="C109" s="202" t="s">
        <v>172</v>
      </c>
      <c r="D109" s="202" t="s">
        <v>132</v>
      </c>
      <c r="E109" s="203" t="s">
        <v>1189</v>
      </c>
      <c r="F109" s="204" t="s">
        <v>1190</v>
      </c>
      <c r="G109" s="205" t="s">
        <v>154</v>
      </c>
      <c r="H109" s="206">
        <v>40</v>
      </c>
      <c r="I109" s="207"/>
      <c r="J109" s="208">
        <f>ROUND(I109*H109,2)</f>
        <v>0</v>
      </c>
      <c r="K109" s="204" t="s">
        <v>1148</v>
      </c>
      <c r="L109" s="45"/>
      <c r="M109" s="209" t="s">
        <v>19</v>
      </c>
      <c r="N109" s="210" t="s">
        <v>39</v>
      </c>
      <c r="O109" s="85"/>
      <c r="P109" s="211">
        <f>O109*H109</f>
        <v>0</v>
      </c>
      <c r="Q109" s="211">
        <v>0</v>
      </c>
      <c r="R109" s="211">
        <f>Q109*H109</f>
        <v>0</v>
      </c>
      <c r="S109" s="211">
        <v>0</v>
      </c>
      <c r="T109" s="212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3" t="s">
        <v>136</v>
      </c>
      <c r="AT109" s="213" t="s">
        <v>132</v>
      </c>
      <c r="AU109" s="213" t="s">
        <v>78</v>
      </c>
      <c r="AY109" s="18" t="s">
        <v>129</v>
      </c>
      <c r="BE109" s="214">
        <f>IF(N109="základní",J109,0)</f>
        <v>0</v>
      </c>
      <c r="BF109" s="214">
        <f>IF(N109="snížená",J109,0)</f>
        <v>0</v>
      </c>
      <c r="BG109" s="214">
        <f>IF(N109="zákl. přenesená",J109,0)</f>
        <v>0</v>
      </c>
      <c r="BH109" s="214">
        <f>IF(N109="sníž. přenesená",J109,0)</f>
        <v>0</v>
      </c>
      <c r="BI109" s="214">
        <f>IF(N109="nulová",J109,0)</f>
        <v>0</v>
      </c>
      <c r="BJ109" s="18" t="s">
        <v>73</v>
      </c>
      <c r="BK109" s="214">
        <f>ROUND(I109*H109,2)</f>
        <v>0</v>
      </c>
      <c r="BL109" s="18" t="s">
        <v>136</v>
      </c>
      <c r="BM109" s="213" t="s">
        <v>1191</v>
      </c>
    </row>
    <row r="110" s="2" customFormat="1">
      <c r="A110" s="39"/>
      <c r="B110" s="40"/>
      <c r="C110" s="41"/>
      <c r="D110" s="272" t="s">
        <v>1150</v>
      </c>
      <c r="E110" s="41"/>
      <c r="F110" s="273" t="s">
        <v>1192</v>
      </c>
      <c r="G110" s="41"/>
      <c r="H110" s="41"/>
      <c r="I110" s="227"/>
      <c r="J110" s="41"/>
      <c r="K110" s="41"/>
      <c r="L110" s="45"/>
      <c r="M110" s="228"/>
      <c r="N110" s="229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1150</v>
      </c>
      <c r="AU110" s="18" t="s">
        <v>78</v>
      </c>
    </row>
    <row r="111" s="2" customFormat="1" ht="16.5" customHeight="1">
      <c r="A111" s="39"/>
      <c r="B111" s="40"/>
      <c r="C111" s="202" t="s">
        <v>178</v>
      </c>
      <c r="D111" s="202" t="s">
        <v>132</v>
      </c>
      <c r="E111" s="203" t="s">
        <v>1193</v>
      </c>
      <c r="F111" s="204" t="s">
        <v>1194</v>
      </c>
      <c r="G111" s="205" t="s">
        <v>154</v>
      </c>
      <c r="H111" s="206">
        <v>40</v>
      </c>
      <c r="I111" s="207"/>
      <c r="J111" s="208">
        <f>ROUND(I111*H111,2)</f>
        <v>0</v>
      </c>
      <c r="K111" s="204" t="s">
        <v>1148</v>
      </c>
      <c r="L111" s="45"/>
      <c r="M111" s="209" t="s">
        <v>19</v>
      </c>
      <c r="N111" s="210" t="s">
        <v>39</v>
      </c>
      <c r="O111" s="85"/>
      <c r="P111" s="211">
        <f>O111*H111</f>
        <v>0</v>
      </c>
      <c r="Q111" s="211">
        <v>0.11934259999999999</v>
      </c>
      <c r="R111" s="211">
        <f>Q111*H111</f>
        <v>4.7737039999999995</v>
      </c>
      <c r="S111" s="211">
        <v>0</v>
      </c>
      <c r="T111" s="21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3" t="s">
        <v>136</v>
      </c>
      <c r="AT111" s="213" t="s">
        <v>132</v>
      </c>
      <c r="AU111" s="213" t="s">
        <v>78</v>
      </c>
      <c r="AY111" s="18" t="s">
        <v>129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8" t="s">
        <v>73</v>
      </c>
      <c r="BK111" s="214">
        <f>ROUND(I111*H111,2)</f>
        <v>0</v>
      </c>
      <c r="BL111" s="18" t="s">
        <v>136</v>
      </c>
      <c r="BM111" s="213" t="s">
        <v>1195</v>
      </c>
    </row>
    <row r="112" s="2" customFormat="1">
      <c r="A112" s="39"/>
      <c r="B112" s="40"/>
      <c r="C112" s="41"/>
      <c r="D112" s="272" t="s">
        <v>1150</v>
      </c>
      <c r="E112" s="41"/>
      <c r="F112" s="273" t="s">
        <v>1196</v>
      </c>
      <c r="G112" s="41"/>
      <c r="H112" s="41"/>
      <c r="I112" s="227"/>
      <c r="J112" s="41"/>
      <c r="K112" s="41"/>
      <c r="L112" s="45"/>
      <c r="M112" s="228"/>
      <c r="N112" s="229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1150</v>
      </c>
      <c r="AU112" s="18" t="s">
        <v>78</v>
      </c>
    </row>
    <row r="113" s="2" customFormat="1" ht="16.5" customHeight="1">
      <c r="A113" s="39"/>
      <c r="B113" s="40"/>
      <c r="C113" s="215" t="s">
        <v>183</v>
      </c>
      <c r="D113" s="215" t="s">
        <v>199</v>
      </c>
      <c r="E113" s="216" t="s">
        <v>1197</v>
      </c>
      <c r="F113" s="217" t="s">
        <v>1198</v>
      </c>
      <c r="G113" s="218" t="s">
        <v>1199</v>
      </c>
      <c r="H113" s="219">
        <v>7.5</v>
      </c>
      <c r="I113" s="220"/>
      <c r="J113" s="221">
        <f>ROUND(I113*H113,2)</f>
        <v>0</v>
      </c>
      <c r="K113" s="217" t="s">
        <v>1148</v>
      </c>
      <c r="L113" s="222"/>
      <c r="M113" s="223" t="s">
        <v>19</v>
      </c>
      <c r="N113" s="224" t="s">
        <v>39</v>
      </c>
      <c r="O113" s="85"/>
      <c r="P113" s="211">
        <f>O113*H113</f>
        <v>0</v>
      </c>
      <c r="Q113" s="211">
        <v>2.4289999999999998</v>
      </c>
      <c r="R113" s="211">
        <f>Q113*H113</f>
        <v>18.217499999999998</v>
      </c>
      <c r="S113" s="211">
        <v>0</v>
      </c>
      <c r="T113" s="21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3" t="s">
        <v>408</v>
      </c>
      <c r="AT113" s="213" t="s">
        <v>199</v>
      </c>
      <c r="AU113" s="213" t="s">
        <v>78</v>
      </c>
      <c r="AY113" s="18" t="s">
        <v>129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73</v>
      </c>
      <c r="BK113" s="214">
        <f>ROUND(I113*H113,2)</f>
        <v>0</v>
      </c>
      <c r="BL113" s="18" t="s">
        <v>408</v>
      </c>
      <c r="BM113" s="213" t="s">
        <v>1200</v>
      </c>
    </row>
    <row r="114" s="13" customFormat="1">
      <c r="A114" s="13"/>
      <c r="B114" s="230"/>
      <c r="C114" s="231"/>
      <c r="D114" s="225" t="s">
        <v>304</v>
      </c>
      <c r="E114" s="232" t="s">
        <v>19</v>
      </c>
      <c r="F114" s="233" t="s">
        <v>1201</v>
      </c>
      <c r="G114" s="231"/>
      <c r="H114" s="234">
        <v>1.5</v>
      </c>
      <c r="I114" s="235"/>
      <c r="J114" s="231"/>
      <c r="K114" s="231"/>
      <c r="L114" s="236"/>
      <c r="M114" s="237"/>
      <c r="N114" s="238"/>
      <c r="O114" s="238"/>
      <c r="P114" s="238"/>
      <c r="Q114" s="238"/>
      <c r="R114" s="238"/>
      <c r="S114" s="238"/>
      <c r="T114" s="239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0" t="s">
        <v>304</v>
      </c>
      <c r="AU114" s="240" t="s">
        <v>78</v>
      </c>
      <c r="AV114" s="13" t="s">
        <v>78</v>
      </c>
      <c r="AW114" s="13" t="s">
        <v>306</v>
      </c>
      <c r="AX114" s="13" t="s">
        <v>68</v>
      </c>
      <c r="AY114" s="240" t="s">
        <v>129</v>
      </c>
    </row>
    <row r="115" s="14" customFormat="1">
      <c r="A115" s="14"/>
      <c r="B115" s="251"/>
      <c r="C115" s="252"/>
      <c r="D115" s="225" t="s">
        <v>304</v>
      </c>
      <c r="E115" s="253" t="s">
        <v>19</v>
      </c>
      <c r="F115" s="254" t="s">
        <v>1202</v>
      </c>
      <c r="G115" s="252"/>
      <c r="H115" s="253" t="s">
        <v>19</v>
      </c>
      <c r="I115" s="255"/>
      <c r="J115" s="252"/>
      <c r="K115" s="252"/>
      <c r="L115" s="256"/>
      <c r="M115" s="257"/>
      <c r="N115" s="258"/>
      <c r="O115" s="258"/>
      <c r="P115" s="258"/>
      <c r="Q115" s="258"/>
      <c r="R115" s="258"/>
      <c r="S115" s="258"/>
      <c r="T115" s="259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0" t="s">
        <v>304</v>
      </c>
      <c r="AU115" s="260" t="s">
        <v>78</v>
      </c>
      <c r="AV115" s="14" t="s">
        <v>73</v>
      </c>
      <c r="AW115" s="14" t="s">
        <v>306</v>
      </c>
      <c r="AX115" s="14" t="s">
        <v>68</v>
      </c>
      <c r="AY115" s="260" t="s">
        <v>129</v>
      </c>
    </row>
    <row r="116" s="13" customFormat="1">
      <c r="A116" s="13"/>
      <c r="B116" s="230"/>
      <c r="C116" s="231"/>
      <c r="D116" s="225" t="s">
        <v>304</v>
      </c>
      <c r="E116" s="232" t="s">
        <v>19</v>
      </c>
      <c r="F116" s="233" t="s">
        <v>1203</v>
      </c>
      <c r="G116" s="231"/>
      <c r="H116" s="234">
        <v>6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304</v>
      </c>
      <c r="AU116" s="240" t="s">
        <v>78</v>
      </c>
      <c r="AV116" s="13" t="s">
        <v>78</v>
      </c>
      <c r="AW116" s="13" t="s">
        <v>306</v>
      </c>
      <c r="AX116" s="13" t="s">
        <v>68</v>
      </c>
      <c r="AY116" s="240" t="s">
        <v>129</v>
      </c>
    </row>
    <row r="117" s="14" customFormat="1">
      <c r="A117" s="14"/>
      <c r="B117" s="251"/>
      <c r="C117" s="252"/>
      <c r="D117" s="225" t="s">
        <v>304</v>
      </c>
      <c r="E117" s="253" t="s">
        <v>19</v>
      </c>
      <c r="F117" s="254" t="s">
        <v>1204</v>
      </c>
      <c r="G117" s="252"/>
      <c r="H117" s="253" t="s">
        <v>19</v>
      </c>
      <c r="I117" s="255"/>
      <c r="J117" s="252"/>
      <c r="K117" s="252"/>
      <c r="L117" s="256"/>
      <c r="M117" s="257"/>
      <c r="N117" s="258"/>
      <c r="O117" s="258"/>
      <c r="P117" s="258"/>
      <c r="Q117" s="258"/>
      <c r="R117" s="258"/>
      <c r="S117" s="258"/>
      <c r="T117" s="25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0" t="s">
        <v>304</v>
      </c>
      <c r="AU117" s="260" t="s">
        <v>78</v>
      </c>
      <c r="AV117" s="14" t="s">
        <v>73</v>
      </c>
      <c r="AW117" s="14" t="s">
        <v>306</v>
      </c>
      <c r="AX117" s="14" t="s">
        <v>68</v>
      </c>
      <c r="AY117" s="260" t="s">
        <v>129</v>
      </c>
    </row>
    <row r="118" s="15" customFormat="1">
      <c r="A118" s="15"/>
      <c r="B118" s="261"/>
      <c r="C118" s="262"/>
      <c r="D118" s="225" t="s">
        <v>304</v>
      </c>
      <c r="E118" s="263" t="s">
        <v>19</v>
      </c>
      <c r="F118" s="264" t="s">
        <v>1090</v>
      </c>
      <c r="G118" s="262"/>
      <c r="H118" s="265">
        <v>7.5</v>
      </c>
      <c r="I118" s="266"/>
      <c r="J118" s="262"/>
      <c r="K118" s="262"/>
      <c r="L118" s="267"/>
      <c r="M118" s="268"/>
      <c r="N118" s="269"/>
      <c r="O118" s="269"/>
      <c r="P118" s="269"/>
      <c r="Q118" s="269"/>
      <c r="R118" s="269"/>
      <c r="S118" s="269"/>
      <c r="T118" s="27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1" t="s">
        <v>304</v>
      </c>
      <c r="AU118" s="271" t="s">
        <v>78</v>
      </c>
      <c r="AV118" s="15" t="s">
        <v>136</v>
      </c>
      <c r="AW118" s="15" t="s">
        <v>306</v>
      </c>
      <c r="AX118" s="15" t="s">
        <v>73</v>
      </c>
      <c r="AY118" s="271" t="s">
        <v>129</v>
      </c>
    </row>
    <row r="119" s="2" customFormat="1" ht="16.5" customHeight="1">
      <c r="A119" s="39"/>
      <c r="B119" s="40"/>
      <c r="C119" s="202" t="s">
        <v>187</v>
      </c>
      <c r="D119" s="202" t="s">
        <v>132</v>
      </c>
      <c r="E119" s="203" t="s">
        <v>1205</v>
      </c>
      <c r="F119" s="204" t="s">
        <v>1206</v>
      </c>
      <c r="G119" s="205" t="s">
        <v>154</v>
      </c>
      <c r="H119" s="206">
        <v>50</v>
      </c>
      <c r="I119" s="207"/>
      <c r="J119" s="208">
        <f>ROUND(I119*H119,2)</f>
        <v>0</v>
      </c>
      <c r="K119" s="204" t="s">
        <v>1148</v>
      </c>
      <c r="L119" s="45"/>
      <c r="M119" s="209" t="s">
        <v>19</v>
      </c>
      <c r="N119" s="210" t="s">
        <v>39</v>
      </c>
      <c r="O119" s="85"/>
      <c r="P119" s="211">
        <f>O119*H119</f>
        <v>0</v>
      </c>
      <c r="Q119" s="211">
        <v>0.000562</v>
      </c>
      <c r="R119" s="211">
        <f>Q119*H119</f>
        <v>0.0281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136</v>
      </c>
      <c r="AT119" s="213" t="s">
        <v>132</v>
      </c>
      <c r="AU119" s="213" t="s">
        <v>78</v>
      </c>
      <c r="AY119" s="18" t="s">
        <v>129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73</v>
      </c>
      <c r="BK119" s="214">
        <f>ROUND(I119*H119,2)</f>
        <v>0</v>
      </c>
      <c r="BL119" s="18" t="s">
        <v>136</v>
      </c>
      <c r="BM119" s="213" t="s">
        <v>1207</v>
      </c>
    </row>
    <row r="120" s="2" customFormat="1">
      <c r="A120" s="39"/>
      <c r="B120" s="40"/>
      <c r="C120" s="41"/>
      <c r="D120" s="272" t="s">
        <v>1150</v>
      </c>
      <c r="E120" s="41"/>
      <c r="F120" s="273" t="s">
        <v>1208</v>
      </c>
      <c r="G120" s="41"/>
      <c r="H120" s="41"/>
      <c r="I120" s="227"/>
      <c r="J120" s="41"/>
      <c r="K120" s="41"/>
      <c r="L120" s="45"/>
      <c r="M120" s="228"/>
      <c r="N120" s="229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1150</v>
      </c>
      <c r="AU120" s="18" t="s">
        <v>78</v>
      </c>
    </row>
    <row r="121" s="2" customFormat="1" ht="16.5" customHeight="1">
      <c r="A121" s="39"/>
      <c r="B121" s="40"/>
      <c r="C121" s="215" t="s">
        <v>8</v>
      </c>
      <c r="D121" s="215" t="s">
        <v>199</v>
      </c>
      <c r="E121" s="216" t="s">
        <v>1209</v>
      </c>
      <c r="F121" s="217" t="s">
        <v>1210</v>
      </c>
      <c r="G121" s="218" t="s">
        <v>154</v>
      </c>
      <c r="H121" s="219">
        <v>200</v>
      </c>
      <c r="I121" s="220"/>
      <c r="J121" s="221">
        <f>ROUND(I121*H121,2)</f>
        <v>0</v>
      </c>
      <c r="K121" s="217" t="s">
        <v>1148</v>
      </c>
      <c r="L121" s="222"/>
      <c r="M121" s="223" t="s">
        <v>19</v>
      </c>
      <c r="N121" s="224" t="s">
        <v>39</v>
      </c>
      <c r="O121" s="85"/>
      <c r="P121" s="211">
        <f>O121*H121</f>
        <v>0</v>
      </c>
      <c r="Q121" s="211">
        <v>1.0000000000000001E-05</v>
      </c>
      <c r="R121" s="211">
        <f>Q121*H121</f>
        <v>0.002</v>
      </c>
      <c r="S121" s="211">
        <v>0</v>
      </c>
      <c r="T121" s="212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3" t="s">
        <v>160</v>
      </c>
      <c r="AT121" s="213" t="s">
        <v>199</v>
      </c>
      <c r="AU121" s="213" t="s">
        <v>78</v>
      </c>
      <c r="AY121" s="18" t="s">
        <v>129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8" t="s">
        <v>73</v>
      </c>
      <c r="BK121" s="214">
        <f>ROUND(I121*H121,2)</f>
        <v>0</v>
      </c>
      <c r="BL121" s="18" t="s">
        <v>136</v>
      </c>
      <c r="BM121" s="213" t="s">
        <v>1211</v>
      </c>
    </row>
    <row r="122" s="2" customFormat="1" ht="16.5" customHeight="1">
      <c r="A122" s="39"/>
      <c r="B122" s="40"/>
      <c r="C122" s="202" t="s">
        <v>197</v>
      </c>
      <c r="D122" s="202" t="s">
        <v>132</v>
      </c>
      <c r="E122" s="203" t="s">
        <v>1212</v>
      </c>
      <c r="F122" s="204" t="s">
        <v>1213</v>
      </c>
      <c r="G122" s="205" t="s">
        <v>154</v>
      </c>
      <c r="H122" s="206">
        <v>50</v>
      </c>
      <c r="I122" s="207"/>
      <c r="J122" s="208">
        <f>ROUND(I122*H122,2)</f>
        <v>0</v>
      </c>
      <c r="K122" s="204" t="s">
        <v>1148</v>
      </c>
      <c r="L122" s="45"/>
      <c r="M122" s="209" t="s">
        <v>19</v>
      </c>
      <c r="N122" s="210" t="s">
        <v>39</v>
      </c>
      <c r="O122" s="85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3" t="s">
        <v>136</v>
      </c>
      <c r="AT122" s="213" t="s">
        <v>132</v>
      </c>
      <c r="AU122" s="213" t="s">
        <v>78</v>
      </c>
      <c r="AY122" s="18" t="s">
        <v>129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8" t="s">
        <v>73</v>
      </c>
      <c r="BK122" s="214">
        <f>ROUND(I122*H122,2)</f>
        <v>0</v>
      </c>
      <c r="BL122" s="18" t="s">
        <v>136</v>
      </c>
      <c r="BM122" s="213" t="s">
        <v>1214</v>
      </c>
    </row>
    <row r="123" s="2" customFormat="1">
      <c r="A123" s="39"/>
      <c r="B123" s="40"/>
      <c r="C123" s="41"/>
      <c r="D123" s="272" t="s">
        <v>1150</v>
      </c>
      <c r="E123" s="41"/>
      <c r="F123" s="273" t="s">
        <v>1215</v>
      </c>
      <c r="G123" s="41"/>
      <c r="H123" s="41"/>
      <c r="I123" s="227"/>
      <c r="J123" s="41"/>
      <c r="K123" s="41"/>
      <c r="L123" s="45"/>
      <c r="M123" s="228"/>
      <c r="N123" s="229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1150</v>
      </c>
      <c r="AU123" s="18" t="s">
        <v>78</v>
      </c>
    </row>
    <row r="124" s="2" customFormat="1" ht="33" customHeight="1">
      <c r="A124" s="39"/>
      <c r="B124" s="40"/>
      <c r="C124" s="202" t="s">
        <v>206</v>
      </c>
      <c r="D124" s="202" t="s">
        <v>132</v>
      </c>
      <c r="E124" s="203" t="s">
        <v>1216</v>
      </c>
      <c r="F124" s="204" t="s">
        <v>1217</v>
      </c>
      <c r="G124" s="205" t="s">
        <v>1199</v>
      </c>
      <c r="H124" s="206">
        <v>27.867999999999999</v>
      </c>
      <c r="I124" s="207"/>
      <c r="J124" s="208">
        <f>ROUND(I124*H124,2)</f>
        <v>0</v>
      </c>
      <c r="K124" s="204" t="s">
        <v>1148</v>
      </c>
      <c r="L124" s="45"/>
      <c r="M124" s="209" t="s">
        <v>19</v>
      </c>
      <c r="N124" s="210" t="s">
        <v>39</v>
      </c>
      <c r="O124" s="85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3" t="s">
        <v>136</v>
      </c>
      <c r="AT124" s="213" t="s">
        <v>132</v>
      </c>
      <c r="AU124" s="213" t="s">
        <v>78</v>
      </c>
      <c r="AY124" s="18" t="s">
        <v>129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8" t="s">
        <v>73</v>
      </c>
      <c r="BK124" s="214">
        <f>ROUND(I124*H124,2)</f>
        <v>0</v>
      </c>
      <c r="BL124" s="18" t="s">
        <v>136</v>
      </c>
      <c r="BM124" s="213" t="s">
        <v>1218</v>
      </c>
    </row>
    <row r="125" s="2" customFormat="1">
      <c r="A125" s="39"/>
      <c r="B125" s="40"/>
      <c r="C125" s="41"/>
      <c r="D125" s="272" t="s">
        <v>1150</v>
      </c>
      <c r="E125" s="41"/>
      <c r="F125" s="273" t="s">
        <v>1219</v>
      </c>
      <c r="G125" s="41"/>
      <c r="H125" s="41"/>
      <c r="I125" s="227"/>
      <c r="J125" s="41"/>
      <c r="K125" s="41"/>
      <c r="L125" s="45"/>
      <c r="M125" s="228"/>
      <c r="N125" s="229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1150</v>
      </c>
      <c r="AU125" s="18" t="s">
        <v>78</v>
      </c>
    </row>
    <row r="126" s="13" customFormat="1">
      <c r="A126" s="13"/>
      <c r="B126" s="230"/>
      <c r="C126" s="231"/>
      <c r="D126" s="225" t="s">
        <v>304</v>
      </c>
      <c r="E126" s="232" t="s">
        <v>19</v>
      </c>
      <c r="F126" s="233" t="s">
        <v>1220</v>
      </c>
      <c r="G126" s="231"/>
      <c r="H126" s="234">
        <v>2.6849999999999996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0" t="s">
        <v>304</v>
      </c>
      <c r="AU126" s="240" t="s">
        <v>78</v>
      </c>
      <c r="AV126" s="13" t="s">
        <v>78</v>
      </c>
      <c r="AW126" s="13" t="s">
        <v>306</v>
      </c>
      <c r="AX126" s="13" t="s">
        <v>68</v>
      </c>
      <c r="AY126" s="240" t="s">
        <v>129</v>
      </c>
    </row>
    <row r="127" s="13" customFormat="1">
      <c r="A127" s="13"/>
      <c r="B127" s="230"/>
      <c r="C127" s="231"/>
      <c r="D127" s="225" t="s">
        <v>304</v>
      </c>
      <c r="E127" s="232" t="s">
        <v>19</v>
      </c>
      <c r="F127" s="233" t="s">
        <v>1221</v>
      </c>
      <c r="G127" s="231"/>
      <c r="H127" s="234">
        <v>3.27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304</v>
      </c>
      <c r="AU127" s="240" t="s">
        <v>78</v>
      </c>
      <c r="AV127" s="13" t="s">
        <v>78</v>
      </c>
      <c r="AW127" s="13" t="s">
        <v>306</v>
      </c>
      <c r="AX127" s="13" t="s">
        <v>68</v>
      </c>
      <c r="AY127" s="240" t="s">
        <v>129</v>
      </c>
    </row>
    <row r="128" s="13" customFormat="1">
      <c r="A128" s="13"/>
      <c r="B128" s="230"/>
      <c r="C128" s="231"/>
      <c r="D128" s="225" t="s">
        <v>304</v>
      </c>
      <c r="E128" s="232" t="s">
        <v>19</v>
      </c>
      <c r="F128" s="233" t="s">
        <v>1222</v>
      </c>
      <c r="G128" s="231"/>
      <c r="H128" s="234">
        <v>0.3125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0" t="s">
        <v>304</v>
      </c>
      <c r="AU128" s="240" t="s">
        <v>78</v>
      </c>
      <c r="AV128" s="13" t="s">
        <v>78</v>
      </c>
      <c r="AW128" s="13" t="s">
        <v>306</v>
      </c>
      <c r="AX128" s="13" t="s">
        <v>68</v>
      </c>
      <c r="AY128" s="240" t="s">
        <v>129</v>
      </c>
    </row>
    <row r="129" s="13" customFormat="1">
      <c r="A129" s="13"/>
      <c r="B129" s="230"/>
      <c r="C129" s="231"/>
      <c r="D129" s="225" t="s">
        <v>304</v>
      </c>
      <c r="E129" s="232" t="s">
        <v>19</v>
      </c>
      <c r="F129" s="233" t="s">
        <v>1223</v>
      </c>
      <c r="G129" s="231"/>
      <c r="H129" s="234">
        <v>21.600000000000001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304</v>
      </c>
      <c r="AU129" s="240" t="s">
        <v>78</v>
      </c>
      <c r="AV129" s="13" t="s">
        <v>78</v>
      </c>
      <c r="AW129" s="13" t="s">
        <v>306</v>
      </c>
      <c r="AX129" s="13" t="s">
        <v>68</v>
      </c>
      <c r="AY129" s="240" t="s">
        <v>129</v>
      </c>
    </row>
    <row r="130" s="14" customFormat="1">
      <c r="A130" s="14"/>
      <c r="B130" s="251"/>
      <c r="C130" s="252"/>
      <c r="D130" s="225" t="s">
        <v>304</v>
      </c>
      <c r="E130" s="253" t="s">
        <v>19</v>
      </c>
      <c r="F130" s="254" t="s">
        <v>1224</v>
      </c>
      <c r="G130" s="252"/>
      <c r="H130" s="253" t="s">
        <v>19</v>
      </c>
      <c r="I130" s="255"/>
      <c r="J130" s="252"/>
      <c r="K130" s="252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304</v>
      </c>
      <c r="AU130" s="260" t="s">
        <v>78</v>
      </c>
      <c r="AV130" s="14" t="s">
        <v>73</v>
      </c>
      <c r="AW130" s="14" t="s">
        <v>306</v>
      </c>
      <c r="AX130" s="14" t="s">
        <v>68</v>
      </c>
      <c r="AY130" s="260" t="s">
        <v>129</v>
      </c>
    </row>
    <row r="131" s="15" customFormat="1">
      <c r="A131" s="15"/>
      <c r="B131" s="261"/>
      <c r="C131" s="262"/>
      <c r="D131" s="225" t="s">
        <v>304</v>
      </c>
      <c r="E131" s="263" t="s">
        <v>19</v>
      </c>
      <c r="F131" s="264" t="s">
        <v>1090</v>
      </c>
      <c r="G131" s="262"/>
      <c r="H131" s="265">
        <v>27.8675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304</v>
      </c>
      <c r="AU131" s="271" t="s">
        <v>78</v>
      </c>
      <c r="AV131" s="15" t="s">
        <v>136</v>
      </c>
      <c r="AW131" s="15" t="s">
        <v>306</v>
      </c>
      <c r="AX131" s="15" t="s">
        <v>73</v>
      </c>
      <c r="AY131" s="271" t="s">
        <v>129</v>
      </c>
    </row>
    <row r="132" s="2" customFormat="1" ht="24.15" customHeight="1">
      <c r="A132" s="39"/>
      <c r="B132" s="40"/>
      <c r="C132" s="202" t="s">
        <v>210</v>
      </c>
      <c r="D132" s="202" t="s">
        <v>132</v>
      </c>
      <c r="E132" s="203" t="s">
        <v>1225</v>
      </c>
      <c r="F132" s="204" t="s">
        <v>1226</v>
      </c>
      <c r="G132" s="205" t="s">
        <v>135</v>
      </c>
      <c r="H132" s="206">
        <v>22</v>
      </c>
      <c r="I132" s="207"/>
      <c r="J132" s="208">
        <f>ROUND(I132*H132,2)</f>
        <v>0</v>
      </c>
      <c r="K132" s="204" t="s">
        <v>1148</v>
      </c>
      <c r="L132" s="45"/>
      <c r="M132" s="209" t="s">
        <v>19</v>
      </c>
      <c r="N132" s="210" t="s">
        <v>39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0.58199999999999996</v>
      </c>
      <c r="T132" s="212">
        <f>S132*H132</f>
        <v>12.803999999999999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3" t="s">
        <v>136</v>
      </c>
      <c r="AT132" s="213" t="s">
        <v>132</v>
      </c>
      <c r="AU132" s="213" t="s">
        <v>78</v>
      </c>
      <c r="AY132" s="18" t="s">
        <v>129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8" t="s">
        <v>73</v>
      </c>
      <c r="BK132" s="214">
        <f>ROUND(I132*H132,2)</f>
        <v>0</v>
      </c>
      <c r="BL132" s="18" t="s">
        <v>136</v>
      </c>
      <c r="BM132" s="213" t="s">
        <v>1227</v>
      </c>
    </row>
    <row r="133" s="2" customFormat="1">
      <c r="A133" s="39"/>
      <c r="B133" s="40"/>
      <c r="C133" s="41"/>
      <c r="D133" s="272" t="s">
        <v>1150</v>
      </c>
      <c r="E133" s="41"/>
      <c r="F133" s="273" t="s">
        <v>1228</v>
      </c>
      <c r="G133" s="41"/>
      <c r="H133" s="41"/>
      <c r="I133" s="227"/>
      <c r="J133" s="41"/>
      <c r="K133" s="41"/>
      <c r="L133" s="45"/>
      <c r="M133" s="228"/>
      <c r="N133" s="229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1150</v>
      </c>
      <c r="AU133" s="18" t="s">
        <v>78</v>
      </c>
    </row>
    <row r="134" s="2" customFormat="1" ht="16.5" customHeight="1">
      <c r="A134" s="39"/>
      <c r="B134" s="40"/>
      <c r="C134" s="202" t="s">
        <v>214</v>
      </c>
      <c r="D134" s="202" t="s">
        <v>132</v>
      </c>
      <c r="E134" s="203" t="s">
        <v>1229</v>
      </c>
      <c r="F134" s="204" t="s">
        <v>1230</v>
      </c>
      <c r="G134" s="205" t="s">
        <v>1199</v>
      </c>
      <c r="H134" s="206">
        <v>92.799999999999997</v>
      </c>
      <c r="I134" s="207"/>
      <c r="J134" s="208">
        <f>ROUND(I134*H134,2)</f>
        <v>0</v>
      </c>
      <c r="K134" s="204" t="s">
        <v>1148</v>
      </c>
      <c r="L134" s="45"/>
      <c r="M134" s="209" t="s">
        <v>19</v>
      </c>
      <c r="N134" s="210" t="s">
        <v>39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3" t="s">
        <v>136</v>
      </c>
      <c r="AT134" s="213" t="s">
        <v>132</v>
      </c>
      <c r="AU134" s="213" t="s">
        <v>78</v>
      </c>
      <c r="AY134" s="18" t="s">
        <v>129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8" t="s">
        <v>73</v>
      </c>
      <c r="BK134" s="214">
        <f>ROUND(I134*H134,2)</f>
        <v>0</v>
      </c>
      <c r="BL134" s="18" t="s">
        <v>136</v>
      </c>
      <c r="BM134" s="213" t="s">
        <v>1231</v>
      </c>
    </row>
    <row r="135" s="2" customFormat="1">
      <c r="A135" s="39"/>
      <c r="B135" s="40"/>
      <c r="C135" s="41"/>
      <c r="D135" s="272" t="s">
        <v>1150</v>
      </c>
      <c r="E135" s="41"/>
      <c r="F135" s="273" t="s">
        <v>1232</v>
      </c>
      <c r="G135" s="41"/>
      <c r="H135" s="41"/>
      <c r="I135" s="227"/>
      <c r="J135" s="41"/>
      <c r="K135" s="41"/>
      <c r="L135" s="45"/>
      <c r="M135" s="228"/>
      <c r="N135" s="229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1150</v>
      </c>
      <c r="AU135" s="18" t="s">
        <v>78</v>
      </c>
    </row>
    <row r="136" s="13" customFormat="1">
      <c r="A136" s="13"/>
      <c r="B136" s="230"/>
      <c r="C136" s="231"/>
      <c r="D136" s="225" t="s">
        <v>304</v>
      </c>
      <c r="E136" s="232" t="s">
        <v>19</v>
      </c>
      <c r="F136" s="233" t="s">
        <v>1233</v>
      </c>
      <c r="G136" s="231"/>
      <c r="H136" s="234">
        <v>16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304</v>
      </c>
      <c r="AU136" s="240" t="s">
        <v>78</v>
      </c>
      <c r="AV136" s="13" t="s">
        <v>78</v>
      </c>
      <c r="AW136" s="13" t="s">
        <v>306</v>
      </c>
      <c r="AX136" s="13" t="s">
        <v>68</v>
      </c>
      <c r="AY136" s="240" t="s">
        <v>129</v>
      </c>
    </row>
    <row r="137" s="13" customFormat="1">
      <c r="A137" s="13"/>
      <c r="B137" s="230"/>
      <c r="C137" s="231"/>
      <c r="D137" s="225" t="s">
        <v>304</v>
      </c>
      <c r="E137" s="232" t="s">
        <v>19</v>
      </c>
      <c r="F137" s="233" t="s">
        <v>1234</v>
      </c>
      <c r="G137" s="231"/>
      <c r="H137" s="234">
        <v>76.800000000000011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304</v>
      </c>
      <c r="AU137" s="240" t="s">
        <v>78</v>
      </c>
      <c r="AV137" s="13" t="s">
        <v>78</v>
      </c>
      <c r="AW137" s="13" t="s">
        <v>306</v>
      </c>
      <c r="AX137" s="13" t="s">
        <v>68</v>
      </c>
      <c r="AY137" s="240" t="s">
        <v>129</v>
      </c>
    </row>
    <row r="138" s="15" customFormat="1">
      <c r="A138" s="15"/>
      <c r="B138" s="261"/>
      <c r="C138" s="262"/>
      <c r="D138" s="225" t="s">
        <v>304</v>
      </c>
      <c r="E138" s="263" t="s">
        <v>19</v>
      </c>
      <c r="F138" s="264" t="s">
        <v>1090</v>
      </c>
      <c r="G138" s="262"/>
      <c r="H138" s="265">
        <v>92.800000000000011</v>
      </c>
      <c r="I138" s="266"/>
      <c r="J138" s="262"/>
      <c r="K138" s="262"/>
      <c r="L138" s="267"/>
      <c r="M138" s="268"/>
      <c r="N138" s="269"/>
      <c r="O138" s="269"/>
      <c r="P138" s="269"/>
      <c r="Q138" s="269"/>
      <c r="R138" s="269"/>
      <c r="S138" s="269"/>
      <c r="T138" s="270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1" t="s">
        <v>304</v>
      </c>
      <c r="AU138" s="271" t="s">
        <v>78</v>
      </c>
      <c r="AV138" s="15" t="s">
        <v>136</v>
      </c>
      <c r="AW138" s="15" t="s">
        <v>306</v>
      </c>
      <c r="AX138" s="15" t="s">
        <v>73</v>
      </c>
      <c r="AY138" s="271" t="s">
        <v>129</v>
      </c>
    </row>
    <row r="139" s="2" customFormat="1" ht="24.15" customHeight="1">
      <c r="A139" s="39"/>
      <c r="B139" s="40"/>
      <c r="C139" s="202" t="s">
        <v>220</v>
      </c>
      <c r="D139" s="202" t="s">
        <v>132</v>
      </c>
      <c r="E139" s="203" t="s">
        <v>1235</v>
      </c>
      <c r="F139" s="204" t="s">
        <v>1236</v>
      </c>
      <c r="G139" s="205" t="s">
        <v>1199</v>
      </c>
      <c r="H139" s="206">
        <v>92.799999999999997</v>
      </c>
      <c r="I139" s="207"/>
      <c r="J139" s="208">
        <f>ROUND(I139*H139,2)</f>
        <v>0</v>
      </c>
      <c r="K139" s="204" t="s">
        <v>1148</v>
      </c>
      <c r="L139" s="45"/>
      <c r="M139" s="209" t="s">
        <v>19</v>
      </c>
      <c r="N139" s="210" t="s">
        <v>39</v>
      </c>
      <c r="O139" s="85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3" t="s">
        <v>136</v>
      </c>
      <c r="AT139" s="213" t="s">
        <v>132</v>
      </c>
      <c r="AU139" s="213" t="s">
        <v>78</v>
      </c>
      <c r="AY139" s="18" t="s">
        <v>129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8" t="s">
        <v>73</v>
      </c>
      <c r="BK139" s="214">
        <f>ROUND(I139*H139,2)</f>
        <v>0</v>
      </c>
      <c r="BL139" s="18" t="s">
        <v>136</v>
      </c>
      <c r="BM139" s="213" t="s">
        <v>1237</v>
      </c>
    </row>
    <row r="140" s="2" customFormat="1">
      <c r="A140" s="39"/>
      <c r="B140" s="40"/>
      <c r="C140" s="41"/>
      <c r="D140" s="272" t="s">
        <v>1150</v>
      </c>
      <c r="E140" s="41"/>
      <c r="F140" s="273" t="s">
        <v>1238</v>
      </c>
      <c r="G140" s="41"/>
      <c r="H140" s="41"/>
      <c r="I140" s="227"/>
      <c r="J140" s="41"/>
      <c r="K140" s="41"/>
      <c r="L140" s="45"/>
      <c r="M140" s="228"/>
      <c r="N140" s="229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1150</v>
      </c>
      <c r="AU140" s="18" t="s">
        <v>78</v>
      </c>
    </row>
    <row r="141" s="2" customFormat="1" ht="33" customHeight="1">
      <c r="A141" s="39"/>
      <c r="B141" s="40"/>
      <c r="C141" s="202" t="s">
        <v>7</v>
      </c>
      <c r="D141" s="202" t="s">
        <v>132</v>
      </c>
      <c r="E141" s="203" t="s">
        <v>1239</v>
      </c>
      <c r="F141" s="204" t="s">
        <v>1240</v>
      </c>
      <c r="G141" s="205" t="s">
        <v>1199</v>
      </c>
      <c r="H141" s="206">
        <v>92.799999999999997</v>
      </c>
      <c r="I141" s="207"/>
      <c r="J141" s="208">
        <f>ROUND(I141*H141,2)</f>
        <v>0</v>
      </c>
      <c r="K141" s="204" t="s">
        <v>1148</v>
      </c>
      <c r="L141" s="45"/>
      <c r="M141" s="209" t="s">
        <v>19</v>
      </c>
      <c r="N141" s="210" t="s">
        <v>39</v>
      </c>
      <c r="O141" s="85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3" t="s">
        <v>136</v>
      </c>
      <c r="AT141" s="213" t="s">
        <v>132</v>
      </c>
      <c r="AU141" s="213" t="s">
        <v>78</v>
      </c>
      <c r="AY141" s="18" t="s">
        <v>129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8" t="s">
        <v>73</v>
      </c>
      <c r="BK141" s="214">
        <f>ROUND(I141*H141,2)</f>
        <v>0</v>
      </c>
      <c r="BL141" s="18" t="s">
        <v>136</v>
      </c>
      <c r="BM141" s="213" t="s">
        <v>1241</v>
      </c>
    </row>
    <row r="142" s="2" customFormat="1">
      <c r="A142" s="39"/>
      <c r="B142" s="40"/>
      <c r="C142" s="41"/>
      <c r="D142" s="272" t="s">
        <v>1150</v>
      </c>
      <c r="E142" s="41"/>
      <c r="F142" s="273" t="s">
        <v>1242</v>
      </c>
      <c r="G142" s="41"/>
      <c r="H142" s="41"/>
      <c r="I142" s="227"/>
      <c r="J142" s="41"/>
      <c r="K142" s="41"/>
      <c r="L142" s="45"/>
      <c r="M142" s="228"/>
      <c r="N142" s="229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1150</v>
      </c>
      <c r="AU142" s="18" t="s">
        <v>78</v>
      </c>
    </row>
    <row r="143" s="2" customFormat="1" ht="33" customHeight="1">
      <c r="A143" s="39"/>
      <c r="B143" s="40"/>
      <c r="C143" s="202" t="s">
        <v>229</v>
      </c>
      <c r="D143" s="202" t="s">
        <v>132</v>
      </c>
      <c r="E143" s="203" t="s">
        <v>1243</v>
      </c>
      <c r="F143" s="204" t="s">
        <v>1244</v>
      </c>
      <c r="G143" s="205" t="s">
        <v>1199</v>
      </c>
      <c r="H143" s="206">
        <v>92.799999999999997</v>
      </c>
      <c r="I143" s="207"/>
      <c r="J143" s="208">
        <f>ROUND(I143*H143,2)</f>
        <v>0</v>
      </c>
      <c r="K143" s="204" t="s">
        <v>1148</v>
      </c>
      <c r="L143" s="45"/>
      <c r="M143" s="209" t="s">
        <v>19</v>
      </c>
      <c r="N143" s="210" t="s">
        <v>39</v>
      </c>
      <c r="O143" s="85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3" t="s">
        <v>136</v>
      </c>
      <c r="AT143" s="213" t="s">
        <v>132</v>
      </c>
      <c r="AU143" s="213" t="s">
        <v>78</v>
      </c>
      <c r="AY143" s="18" t="s">
        <v>129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8" t="s">
        <v>73</v>
      </c>
      <c r="BK143" s="214">
        <f>ROUND(I143*H143,2)</f>
        <v>0</v>
      </c>
      <c r="BL143" s="18" t="s">
        <v>136</v>
      </c>
      <c r="BM143" s="213" t="s">
        <v>1245</v>
      </c>
    </row>
    <row r="144" s="2" customFormat="1">
      <c r="A144" s="39"/>
      <c r="B144" s="40"/>
      <c r="C144" s="41"/>
      <c r="D144" s="272" t="s">
        <v>1150</v>
      </c>
      <c r="E144" s="41"/>
      <c r="F144" s="273" t="s">
        <v>1246</v>
      </c>
      <c r="G144" s="41"/>
      <c r="H144" s="41"/>
      <c r="I144" s="227"/>
      <c r="J144" s="41"/>
      <c r="K144" s="41"/>
      <c r="L144" s="45"/>
      <c r="M144" s="228"/>
      <c r="N144" s="229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1150</v>
      </c>
      <c r="AU144" s="18" t="s">
        <v>78</v>
      </c>
    </row>
    <row r="145" s="2" customFormat="1" ht="24.15" customHeight="1">
      <c r="A145" s="39"/>
      <c r="B145" s="40"/>
      <c r="C145" s="202" t="s">
        <v>233</v>
      </c>
      <c r="D145" s="202" t="s">
        <v>132</v>
      </c>
      <c r="E145" s="203" t="s">
        <v>1247</v>
      </c>
      <c r="F145" s="204" t="s">
        <v>1248</v>
      </c>
      <c r="G145" s="205" t="s">
        <v>1199</v>
      </c>
      <c r="H145" s="206">
        <v>25.600000000000001</v>
      </c>
      <c r="I145" s="207"/>
      <c r="J145" s="208">
        <f>ROUND(I145*H145,2)</f>
        <v>0</v>
      </c>
      <c r="K145" s="204" t="s">
        <v>1148</v>
      </c>
      <c r="L145" s="45"/>
      <c r="M145" s="209" t="s">
        <v>19</v>
      </c>
      <c r="N145" s="210" t="s">
        <v>39</v>
      </c>
      <c r="O145" s="85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3" t="s">
        <v>136</v>
      </c>
      <c r="AT145" s="213" t="s">
        <v>132</v>
      </c>
      <c r="AU145" s="213" t="s">
        <v>78</v>
      </c>
      <c r="AY145" s="18" t="s">
        <v>129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8" t="s">
        <v>73</v>
      </c>
      <c r="BK145" s="214">
        <f>ROUND(I145*H145,2)</f>
        <v>0</v>
      </c>
      <c r="BL145" s="18" t="s">
        <v>136</v>
      </c>
      <c r="BM145" s="213" t="s">
        <v>1249</v>
      </c>
    </row>
    <row r="146" s="2" customFormat="1">
      <c r="A146" s="39"/>
      <c r="B146" s="40"/>
      <c r="C146" s="41"/>
      <c r="D146" s="272" t="s">
        <v>1150</v>
      </c>
      <c r="E146" s="41"/>
      <c r="F146" s="273" t="s">
        <v>1250</v>
      </c>
      <c r="G146" s="41"/>
      <c r="H146" s="41"/>
      <c r="I146" s="227"/>
      <c r="J146" s="41"/>
      <c r="K146" s="41"/>
      <c r="L146" s="45"/>
      <c r="M146" s="228"/>
      <c r="N146" s="229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1150</v>
      </c>
      <c r="AU146" s="18" t="s">
        <v>78</v>
      </c>
    </row>
    <row r="147" s="13" customFormat="1">
      <c r="A147" s="13"/>
      <c r="B147" s="230"/>
      <c r="C147" s="231"/>
      <c r="D147" s="225" t="s">
        <v>304</v>
      </c>
      <c r="E147" s="232" t="s">
        <v>19</v>
      </c>
      <c r="F147" s="233" t="s">
        <v>1251</v>
      </c>
      <c r="G147" s="231"/>
      <c r="H147" s="234">
        <v>6.4000000000000004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0" t="s">
        <v>304</v>
      </c>
      <c r="AU147" s="240" t="s">
        <v>78</v>
      </c>
      <c r="AV147" s="13" t="s">
        <v>78</v>
      </c>
      <c r="AW147" s="13" t="s">
        <v>306</v>
      </c>
      <c r="AX147" s="13" t="s">
        <v>68</v>
      </c>
      <c r="AY147" s="240" t="s">
        <v>129</v>
      </c>
    </row>
    <row r="148" s="13" customFormat="1">
      <c r="A148" s="13"/>
      <c r="B148" s="230"/>
      <c r="C148" s="231"/>
      <c r="D148" s="225" t="s">
        <v>304</v>
      </c>
      <c r="E148" s="232" t="s">
        <v>19</v>
      </c>
      <c r="F148" s="233" t="s">
        <v>1252</v>
      </c>
      <c r="G148" s="231"/>
      <c r="H148" s="234">
        <v>19.200000000000003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304</v>
      </c>
      <c r="AU148" s="240" t="s">
        <v>78</v>
      </c>
      <c r="AV148" s="13" t="s">
        <v>78</v>
      </c>
      <c r="AW148" s="13" t="s">
        <v>306</v>
      </c>
      <c r="AX148" s="13" t="s">
        <v>68</v>
      </c>
      <c r="AY148" s="240" t="s">
        <v>129</v>
      </c>
    </row>
    <row r="149" s="15" customFormat="1">
      <c r="A149" s="15"/>
      <c r="B149" s="261"/>
      <c r="C149" s="262"/>
      <c r="D149" s="225" t="s">
        <v>304</v>
      </c>
      <c r="E149" s="263" t="s">
        <v>19</v>
      </c>
      <c r="F149" s="264" t="s">
        <v>1090</v>
      </c>
      <c r="G149" s="262"/>
      <c r="H149" s="265">
        <v>25.600000000000001</v>
      </c>
      <c r="I149" s="266"/>
      <c r="J149" s="262"/>
      <c r="K149" s="262"/>
      <c r="L149" s="267"/>
      <c r="M149" s="268"/>
      <c r="N149" s="269"/>
      <c r="O149" s="269"/>
      <c r="P149" s="269"/>
      <c r="Q149" s="269"/>
      <c r="R149" s="269"/>
      <c r="S149" s="269"/>
      <c r="T149" s="27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1" t="s">
        <v>304</v>
      </c>
      <c r="AU149" s="271" t="s">
        <v>78</v>
      </c>
      <c r="AV149" s="15" t="s">
        <v>136</v>
      </c>
      <c r="AW149" s="15" t="s">
        <v>306</v>
      </c>
      <c r="AX149" s="15" t="s">
        <v>73</v>
      </c>
      <c r="AY149" s="271" t="s">
        <v>129</v>
      </c>
    </row>
    <row r="150" s="2" customFormat="1" ht="24.15" customHeight="1">
      <c r="A150" s="39"/>
      <c r="B150" s="40"/>
      <c r="C150" s="202" t="s">
        <v>239</v>
      </c>
      <c r="D150" s="202" t="s">
        <v>132</v>
      </c>
      <c r="E150" s="203" t="s">
        <v>1253</v>
      </c>
      <c r="F150" s="204" t="s">
        <v>1254</v>
      </c>
      <c r="G150" s="205" t="s">
        <v>135</v>
      </c>
      <c r="H150" s="206">
        <v>124.25</v>
      </c>
      <c r="I150" s="207"/>
      <c r="J150" s="208">
        <f>ROUND(I150*H150,2)</f>
        <v>0</v>
      </c>
      <c r="K150" s="204" t="s">
        <v>1148</v>
      </c>
      <c r="L150" s="45"/>
      <c r="M150" s="209" t="s">
        <v>19</v>
      </c>
      <c r="N150" s="210" t="s">
        <v>39</v>
      </c>
      <c r="O150" s="85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3" t="s">
        <v>136</v>
      </c>
      <c r="AT150" s="213" t="s">
        <v>132</v>
      </c>
      <c r="AU150" s="213" t="s">
        <v>78</v>
      </c>
      <c r="AY150" s="18" t="s">
        <v>129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8" t="s">
        <v>73</v>
      </c>
      <c r="BK150" s="214">
        <f>ROUND(I150*H150,2)</f>
        <v>0</v>
      </c>
      <c r="BL150" s="18" t="s">
        <v>136</v>
      </c>
      <c r="BM150" s="213" t="s">
        <v>1255</v>
      </c>
    </row>
    <row r="151" s="2" customFormat="1">
      <c r="A151" s="39"/>
      <c r="B151" s="40"/>
      <c r="C151" s="41"/>
      <c r="D151" s="272" t="s">
        <v>1150</v>
      </c>
      <c r="E151" s="41"/>
      <c r="F151" s="273" t="s">
        <v>1256</v>
      </c>
      <c r="G151" s="41"/>
      <c r="H151" s="41"/>
      <c r="I151" s="227"/>
      <c r="J151" s="41"/>
      <c r="K151" s="41"/>
      <c r="L151" s="45"/>
      <c r="M151" s="228"/>
      <c r="N151" s="229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1150</v>
      </c>
      <c r="AU151" s="18" t="s">
        <v>78</v>
      </c>
    </row>
    <row r="152" s="13" customFormat="1">
      <c r="A152" s="13"/>
      <c r="B152" s="230"/>
      <c r="C152" s="231"/>
      <c r="D152" s="225" t="s">
        <v>304</v>
      </c>
      <c r="E152" s="232" t="s">
        <v>19</v>
      </c>
      <c r="F152" s="233" t="s">
        <v>1257</v>
      </c>
      <c r="G152" s="231"/>
      <c r="H152" s="234">
        <v>41.25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304</v>
      </c>
      <c r="AU152" s="240" t="s">
        <v>78</v>
      </c>
      <c r="AV152" s="13" t="s">
        <v>78</v>
      </c>
      <c r="AW152" s="13" t="s">
        <v>306</v>
      </c>
      <c r="AX152" s="13" t="s">
        <v>68</v>
      </c>
      <c r="AY152" s="240" t="s">
        <v>129</v>
      </c>
    </row>
    <row r="153" s="13" customFormat="1">
      <c r="A153" s="13"/>
      <c r="B153" s="230"/>
      <c r="C153" s="231"/>
      <c r="D153" s="225" t="s">
        <v>304</v>
      </c>
      <c r="E153" s="232" t="s">
        <v>19</v>
      </c>
      <c r="F153" s="233" t="s">
        <v>1258</v>
      </c>
      <c r="G153" s="231"/>
      <c r="H153" s="234">
        <v>17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304</v>
      </c>
      <c r="AU153" s="240" t="s">
        <v>78</v>
      </c>
      <c r="AV153" s="13" t="s">
        <v>78</v>
      </c>
      <c r="AW153" s="13" t="s">
        <v>306</v>
      </c>
      <c r="AX153" s="13" t="s">
        <v>68</v>
      </c>
      <c r="AY153" s="240" t="s">
        <v>129</v>
      </c>
    </row>
    <row r="154" s="13" customFormat="1">
      <c r="A154" s="13"/>
      <c r="B154" s="230"/>
      <c r="C154" s="231"/>
      <c r="D154" s="225" t="s">
        <v>304</v>
      </c>
      <c r="E154" s="232" t="s">
        <v>19</v>
      </c>
      <c r="F154" s="233" t="s">
        <v>1259</v>
      </c>
      <c r="G154" s="231"/>
      <c r="H154" s="234">
        <v>66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304</v>
      </c>
      <c r="AU154" s="240" t="s">
        <v>78</v>
      </c>
      <c r="AV154" s="13" t="s">
        <v>78</v>
      </c>
      <c r="AW154" s="13" t="s">
        <v>306</v>
      </c>
      <c r="AX154" s="13" t="s">
        <v>68</v>
      </c>
      <c r="AY154" s="240" t="s">
        <v>129</v>
      </c>
    </row>
    <row r="155" s="15" customFormat="1">
      <c r="A155" s="15"/>
      <c r="B155" s="261"/>
      <c r="C155" s="262"/>
      <c r="D155" s="225" t="s">
        <v>304</v>
      </c>
      <c r="E155" s="263" t="s">
        <v>19</v>
      </c>
      <c r="F155" s="264" t="s">
        <v>1090</v>
      </c>
      <c r="G155" s="262"/>
      <c r="H155" s="265">
        <v>124.25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304</v>
      </c>
      <c r="AU155" s="271" t="s">
        <v>78</v>
      </c>
      <c r="AV155" s="15" t="s">
        <v>136</v>
      </c>
      <c r="AW155" s="15" t="s">
        <v>306</v>
      </c>
      <c r="AX155" s="15" t="s">
        <v>73</v>
      </c>
      <c r="AY155" s="271" t="s">
        <v>129</v>
      </c>
    </row>
    <row r="156" s="2" customFormat="1" ht="21.75" customHeight="1">
      <c r="A156" s="39"/>
      <c r="B156" s="40"/>
      <c r="C156" s="202" t="s">
        <v>243</v>
      </c>
      <c r="D156" s="202" t="s">
        <v>132</v>
      </c>
      <c r="E156" s="203" t="s">
        <v>1260</v>
      </c>
      <c r="F156" s="204" t="s">
        <v>1261</v>
      </c>
      <c r="G156" s="205" t="s">
        <v>135</v>
      </c>
      <c r="H156" s="206">
        <v>68</v>
      </c>
      <c r="I156" s="207"/>
      <c r="J156" s="208">
        <f>ROUND(I156*H156,2)</f>
        <v>0</v>
      </c>
      <c r="K156" s="204" t="s">
        <v>1148</v>
      </c>
      <c r="L156" s="45"/>
      <c r="M156" s="209" t="s">
        <v>19</v>
      </c>
      <c r="N156" s="210" t="s">
        <v>39</v>
      </c>
      <c r="O156" s="85"/>
      <c r="P156" s="211">
        <f>O156*H156</f>
        <v>0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3" t="s">
        <v>462</v>
      </c>
      <c r="AT156" s="213" t="s">
        <v>132</v>
      </c>
      <c r="AU156" s="213" t="s">
        <v>78</v>
      </c>
      <c r="AY156" s="18" t="s">
        <v>129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8" t="s">
        <v>73</v>
      </c>
      <c r="BK156" s="214">
        <f>ROUND(I156*H156,2)</f>
        <v>0</v>
      </c>
      <c r="BL156" s="18" t="s">
        <v>462</v>
      </c>
      <c r="BM156" s="213" t="s">
        <v>1262</v>
      </c>
    </row>
    <row r="157" s="2" customFormat="1">
      <c r="A157" s="39"/>
      <c r="B157" s="40"/>
      <c r="C157" s="41"/>
      <c r="D157" s="272" t="s">
        <v>1150</v>
      </c>
      <c r="E157" s="41"/>
      <c r="F157" s="273" t="s">
        <v>1263</v>
      </c>
      <c r="G157" s="41"/>
      <c r="H157" s="41"/>
      <c r="I157" s="227"/>
      <c r="J157" s="41"/>
      <c r="K157" s="41"/>
      <c r="L157" s="45"/>
      <c r="M157" s="228"/>
      <c r="N157" s="229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1150</v>
      </c>
      <c r="AU157" s="18" t="s">
        <v>78</v>
      </c>
    </row>
    <row r="158" s="2" customFormat="1" ht="16.5" customHeight="1">
      <c r="A158" s="39"/>
      <c r="B158" s="40"/>
      <c r="C158" s="215" t="s">
        <v>247</v>
      </c>
      <c r="D158" s="215" t="s">
        <v>199</v>
      </c>
      <c r="E158" s="216" t="s">
        <v>1264</v>
      </c>
      <c r="F158" s="217" t="s">
        <v>1265</v>
      </c>
      <c r="G158" s="218" t="s">
        <v>1199</v>
      </c>
      <c r="H158" s="219">
        <v>13.6</v>
      </c>
      <c r="I158" s="220"/>
      <c r="J158" s="221">
        <f>ROUND(I158*H158,2)</f>
        <v>0</v>
      </c>
      <c r="K158" s="217" t="s">
        <v>1148</v>
      </c>
      <c r="L158" s="222"/>
      <c r="M158" s="223" t="s">
        <v>19</v>
      </c>
      <c r="N158" s="224" t="s">
        <v>39</v>
      </c>
      <c r="O158" s="85"/>
      <c r="P158" s="211">
        <f>O158*H158</f>
        <v>0</v>
      </c>
      <c r="Q158" s="211">
        <v>2.4900000000000002</v>
      </c>
      <c r="R158" s="211">
        <f>Q158*H158</f>
        <v>33.864000000000004</v>
      </c>
      <c r="S158" s="211">
        <v>0</v>
      </c>
      <c r="T158" s="21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3" t="s">
        <v>713</v>
      </c>
      <c r="AT158" s="213" t="s">
        <v>199</v>
      </c>
      <c r="AU158" s="213" t="s">
        <v>78</v>
      </c>
      <c r="AY158" s="18" t="s">
        <v>129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8" t="s">
        <v>73</v>
      </c>
      <c r="BK158" s="214">
        <f>ROUND(I158*H158,2)</f>
        <v>0</v>
      </c>
      <c r="BL158" s="18" t="s">
        <v>462</v>
      </c>
      <c r="BM158" s="213" t="s">
        <v>1266</v>
      </c>
    </row>
    <row r="159" s="13" customFormat="1">
      <c r="A159" s="13"/>
      <c r="B159" s="230"/>
      <c r="C159" s="231"/>
      <c r="D159" s="225" t="s">
        <v>304</v>
      </c>
      <c r="E159" s="232" t="s">
        <v>19</v>
      </c>
      <c r="F159" s="233" t="s">
        <v>1267</v>
      </c>
      <c r="G159" s="231"/>
      <c r="H159" s="234">
        <v>13.600000000000001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0" t="s">
        <v>304</v>
      </c>
      <c r="AU159" s="240" t="s">
        <v>78</v>
      </c>
      <c r="AV159" s="13" t="s">
        <v>78</v>
      </c>
      <c r="AW159" s="13" t="s">
        <v>306</v>
      </c>
      <c r="AX159" s="13" t="s">
        <v>73</v>
      </c>
      <c r="AY159" s="240" t="s">
        <v>129</v>
      </c>
    </row>
    <row r="160" s="12" customFormat="1" ht="22.8" customHeight="1">
      <c r="A160" s="12"/>
      <c r="B160" s="186"/>
      <c r="C160" s="187"/>
      <c r="D160" s="188" t="s">
        <v>67</v>
      </c>
      <c r="E160" s="200" t="s">
        <v>148</v>
      </c>
      <c r="F160" s="200" t="s">
        <v>1268</v>
      </c>
      <c r="G160" s="187"/>
      <c r="H160" s="187"/>
      <c r="I160" s="190"/>
      <c r="J160" s="201">
        <f>BK160</f>
        <v>0</v>
      </c>
      <c r="K160" s="187"/>
      <c r="L160" s="192"/>
      <c r="M160" s="193"/>
      <c r="N160" s="194"/>
      <c r="O160" s="194"/>
      <c r="P160" s="195">
        <f>SUM(P161:P163)</f>
        <v>0</v>
      </c>
      <c r="Q160" s="194"/>
      <c r="R160" s="195">
        <f>SUM(R161:R163)</f>
        <v>23.58784</v>
      </c>
      <c r="S160" s="194"/>
      <c r="T160" s="196">
        <f>SUM(T161:T163)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7" t="s">
        <v>73</v>
      </c>
      <c r="AT160" s="198" t="s">
        <v>67</v>
      </c>
      <c r="AU160" s="198" t="s">
        <v>73</v>
      </c>
      <c r="AY160" s="197" t="s">
        <v>129</v>
      </c>
      <c r="BK160" s="199">
        <f>SUM(BK161:BK163)</f>
        <v>0</v>
      </c>
    </row>
    <row r="161" s="2" customFormat="1" ht="24.15" customHeight="1">
      <c r="A161" s="39"/>
      <c r="B161" s="40"/>
      <c r="C161" s="202" t="s">
        <v>251</v>
      </c>
      <c r="D161" s="202" t="s">
        <v>132</v>
      </c>
      <c r="E161" s="203" t="s">
        <v>1269</v>
      </c>
      <c r="F161" s="204" t="s">
        <v>1270</v>
      </c>
      <c r="G161" s="205" t="s">
        <v>135</v>
      </c>
      <c r="H161" s="206">
        <v>68</v>
      </c>
      <c r="I161" s="207"/>
      <c r="J161" s="208">
        <f>ROUND(I161*H161,2)</f>
        <v>0</v>
      </c>
      <c r="K161" s="204" t="s">
        <v>1148</v>
      </c>
      <c r="L161" s="45"/>
      <c r="M161" s="209" t="s">
        <v>19</v>
      </c>
      <c r="N161" s="210" t="s">
        <v>39</v>
      </c>
      <c r="O161" s="85"/>
      <c r="P161" s="211">
        <f>O161*H161</f>
        <v>0</v>
      </c>
      <c r="Q161" s="211">
        <v>0.14688000000000001</v>
      </c>
      <c r="R161" s="211">
        <f>Q161*H161</f>
        <v>9.9878400000000003</v>
      </c>
      <c r="S161" s="211">
        <v>0</v>
      </c>
      <c r="T161" s="21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3" t="s">
        <v>136</v>
      </c>
      <c r="AT161" s="213" t="s">
        <v>132</v>
      </c>
      <c r="AU161" s="213" t="s">
        <v>78</v>
      </c>
      <c r="AY161" s="18" t="s">
        <v>129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8" t="s">
        <v>73</v>
      </c>
      <c r="BK161" s="214">
        <f>ROUND(I161*H161,2)</f>
        <v>0</v>
      </c>
      <c r="BL161" s="18" t="s">
        <v>136</v>
      </c>
      <c r="BM161" s="213" t="s">
        <v>1271</v>
      </c>
    </row>
    <row r="162" s="2" customFormat="1">
      <c r="A162" s="39"/>
      <c r="B162" s="40"/>
      <c r="C162" s="41"/>
      <c r="D162" s="272" t="s">
        <v>1150</v>
      </c>
      <c r="E162" s="41"/>
      <c r="F162" s="273" t="s">
        <v>1272</v>
      </c>
      <c r="G162" s="41"/>
      <c r="H162" s="41"/>
      <c r="I162" s="227"/>
      <c r="J162" s="41"/>
      <c r="K162" s="41"/>
      <c r="L162" s="45"/>
      <c r="M162" s="228"/>
      <c r="N162" s="229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1150</v>
      </c>
      <c r="AU162" s="18" t="s">
        <v>78</v>
      </c>
    </row>
    <row r="163" s="2" customFormat="1" ht="16.5" customHeight="1">
      <c r="A163" s="39"/>
      <c r="B163" s="40"/>
      <c r="C163" s="215" t="s">
        <v>255</v>
      </c>
      <c r="D163" s="215" t="s">
        <v>199</v>
      </c>
      <c r="E163" s="216" t="s">
        <v>1273</v>
      </c>
      <c r="F163" s="217" t="s">
        <v>1274</v>
      </c>
      <c r="G163" s="218" t="s">
        <v>1178</v>
      </c>
      <c r="H163" s="219">
        <v>13.6</v>
      </c>
      <c r="I163" s="220"/>
      <c r="J163" s="221">
        <f>ROUND(I163*H163,2)</f>
        <v>0</v>
      </c>
      <c r="K163" s="217" t="s">
        <v>1148</v>
      </c>
      <c r="L163" s="222"/>
      <c r="M163" s="223" t="s">
        <v>19</v>
      </c>
      <c r="N163" s="224" t="s">
        <v>39</v>
      </c>
      <c r="O163" s="85"/>
      <c r="P163" s="211">
        <f>O163*H163</f>
        <v>0</v>
      </c>
      <c r="Q163" s="211">
        <v>1</v>
      </c>
      <c r="R163" s="211">
        <f>Q163*H163</f>
        <v>13.6</v>
      </c>
      <c r="S163" s="211">
        <v>0</v>
      </c>
      <c r="T163" s="21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3" t="s">
        <v>408</v>
      </c>
      <c r="AT163" s="213" t="s">
        <v>199</v>
      </c>
      <c r="AU163" s="213" t="s">
        <v>78</v>
      </c>
      <c r="AY163" s="18" t="s">
        <v>129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8" t="s">
        <v>73</v>
      </c>
      <c r="BK163" s="214">
        <f>ROUND(I163*H163,2)</f>
        <v>0</v>
      </c>
      <c r="BL163" s="18" t="s">
        <v>408</v>
      </c>
      <c r="BM163" s="213" t="s">
        <v>1275</v>
      </c>
    </row>
    <row r="164" s="12" customFormat="1" ht="22.8" customHeight="1">
      <c r="A164" s="12"/>
      <c r="B164" s="186"/>
      <c r="C164" s="187"/>
      <c r="D164" s="188" t="s">
        <v>67</v>
      </c>
      <c r="E164" s="200" t="s">
        <v>1276</v>
      </c>
      <c r="F164" s="200" t="s">
        <v>1277</v>
      </c>
      <c r="G164" s="187"/>
      <c r="H164" s="187"/>
      <c r="I164" s="190"/>
      <c r="J164" s="201">
        <f>BK164</f>
        <v>0</v>
      </c>
      <c r="K164" s="187"/>
      <c r="L164" s="192"/>
      <c r="M164" s="193"/>
      <c r="N164" s="194"/>
      <c r="O164" s="194"/>
      <c r="P164" s="195">
        <f>SUM(P165:P166)</f>
        <v>0</v>
      </c>
      <c r="Q164" s="194"/>
      <c r="R164" s="195">
        <f>SUM(R165:R166)</f>
        <v>0</v>
      </c>
      <c r="S164" s="194"/>
      <c r="T164" s="196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7" t="s">
        <v>73</v>
      </c>
      <c r="AT164" s="198" t="s">
        <v>67</v>
      </c>
      <c r="AU164" s="198" t="s">
        <v>73</v>
      </c>
      <c r="AY164" s="197" t="s">
        <v>129</v>
      </c>
      <c r="BK164" s="199">
        <f>SUM(BK165:BK166)</f>
        <v>0</v>
      </c>
    </row>
    <row r="165" s="2" customFormat="1" ht="24.15" customHeight="1">
      <c r="A165" s="39"/>
      <c r="B165" s="40"/>
      <c r="C165" s="202" t="s">
        <v>259</v>
      </c>
      <c r="D165" s="202" t="s">
        <v>132</v>
      </c>
      <c r="E165" s="203" t="s">
        <v>1278</v>
      </c>
      <c r="F165" s="204" t="s">
        <v>1279</v>
      </c>
      <c r="G165" s="205" t="s">
        <v>1178</v>
      </c>
      <c r="H165" s="206">
        <v>37.603999999999999</v>
      </c>
      <c r="I165" s="207"/>
      <c r="J165" s="208">
        <f>ROUND(I165*H165,2)</f>
        <v>0</v>
      </c>
      <c r="K165" s="204" t="s">
        <v>1148</v>
      </c>
      <c r="L165" s="45"/>
      <c r="M165" s="209" t="s">
        <v>19</v>
      </c>
      <c r="N165" s="210" t="s">
        <v>39</v>
      </c>
      <c r="O165" s="85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3" t="s">
        <v>136</v>
      </c>
      <c r="AT165" s="213" t="s">
        <v>132</v>
      </c>
      <c r="AU165" s="213" t="s">
        <v>78</v>
      </c>
      <c r="AY165" s="18" t="s">
        <v>129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8" t="s">
        <v>73</v>
      </c>
      <c r="BK165" s="214">
        <f>ROUND(I165*H165,2)</f>
        <v>0</v>
      </c>
      <c r="BL165" s="18" t="s">
        <v>136</v>
      </c>
      <c r="BM165" s="213" t="s">
        <v>1280</v>
      </c>
    </row>
    <row r="166" s="2" customFormat="1">
      <c r="A166" s="39"/>
      <c r="B166" s="40"/>
      <c r="C166" s="41"/>
      <c r="D166" s="272" t="s">
        <v>1150</v>
      </c>
      <c r="E166" s="41"/>
      <c r="F166" s="273" t="s">
        <v>1281</v>
      </c>
      <c r="G166" s="41"/>
      <c r="H166" s="41"/>
      <c r="I166" s="227"/>
      <c r="J166" s="41"/>
      <c r="K166" s="41"/>
      <c r="L166" s="45"/>
      <c r="M166" s="228"/>
      <c r="N166" s="229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1150</v>
      </c>
      <c r="AU166" s="18" t="s">
        <v>78</v>
      </c>
    </row>
    <row r="167" s="12" customFormat="1" ht="25.92" customHeight="1">
      <c r="A167" s="12"/>
      <c r="B167" s="186"/>
      <c r="C167" s="187"/>
      <c r="D167" s="188" t="s">
        <v>67</v>
      </c>
      <c r="E167" s="189" t="s">
        <v>199</v>
      </c>
      <c r="F167" s="189" t="s">
        <v>1282</v>
      </c>
      <c r="G167" s="187"/>
      <c r="H167" s="187"/>
      <c r="I167" s="190"/>
      <c r="J167" s="191">
        <f>BK167</f>
        <v>0</v>
      </c>
      <c r="K167" s="187"/>
      <c r="L167" s="192"/>
      <c r="M167" s="193"/>
      <c r="N167" s="194"/>
      <c r="O167" s="194"/>
      <c r="P167" s="195">
        <f>P168</f>
        <v>0</v>
      </c>
      <c r="Q167" s="194"/>
      <c r="R167" s="195">
        <f>R168</f>
        <v>9.3758355299999998</v>
      </c>
      <c r="S167" s="194"/>
      <c r="T167" s="196">
        <f>T168</f>
        <v>64.424999999999997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7" t="s">
        <v>141</v>
      </c>
      <c r="AT167" s="198" t="s">
        <v>67</v>
      </c>
      <c r="AU167" s="198" t="s">
        <v>68</v>
      </c>
      <c r="AY167" s="197" t="s">
        <v>129</v>
      </c>
      <c r="BK167" s="199">
        <f>BK168</f>
        <v>0</v>
      </c>
    </row>
    <row r="168" s="12" customFormat="1" ht="22.8" customHeight="1">
      <c r="A168" s="12"/>
      <c r="B168" s="186"/>
      <c r="C168" s="187"/>
      <c r="D168" s="188" t="s">
        <v>67</v>
      </c>
      <c r="E168" s="200" t="s">
        <v>1283</v>
      </c>
      <c r="F168" s="200" t="s">
        <v>1284</v>
      </c>
      <c r="G168" s="187"/>
      <c r="H168" s="187"/>
      <c r="I168" s="190"/>
      <c r="J168" s="201">
        <f>BK168</f>
        <v>0</v>
      </c>
      <c r="K168" s="187"/>
      <c r="L168" s="192"/>
      <c r="M168" s="193"/>
      <c r="N168" s="194"/>
      <c r="O168" s="194"/>
      <c r="P168" s="195">
        <f>SUM(P169:P190)</f>
        <v>0</v>
      </c>
      <c r="Q168" s="194"/>
      <c r="R168" s="195">
        <f>SUM(R169:R190)</f>
        <v>9.3758355299999998</v>
      </c>
      <c r="S168" s="194"/>
      <c r="T168" s="196">
        <f>SUM(T169:T190)</f>
        <v>64.424999999999997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97" t="s">
        <v>141</v>
      </c>
      <c r="AT168" s="198" t="s">
        <v>67</v>
      </c>
      <c r="AU168" s="198" t="s">
        <v>73</v>
      </c>
      <c r="AY168" s="197" t="s">
        <v>129</v>
      </c>
      <c r="BK168" s="199">
        <f>SUM(BK169:BK190)</f>
        <v>0</v>
      </c>
    </row>
    <row r="169" s="2" customFormat="1" ht="16.5" customHeight="1">
      <c r="A169" s="39"/>
      <c r="B169" s="40"/>
      <c r="C169" s="202" t="s">
        <v>263</v>
      </c>
      <c r="D169" s="202" t="s">
        <v>132</v>
      </c>
      <c r="E169" s="203" t="s">
        <v>1285</v>
      </c>
      <c r="F169" s="204" t="s">
        <v>1286</v>
      </c>
      <c r="G169" s="205" t="s">
        <v>154</v>
      </c>
      <c r="H169" s="206">
        <v>60</v>
      </c>
      <c r="I169" s="207"/>
      <c r="J169" s="208">
        <f>ROUND(I169*H169,2)</f>
        <v>0</v>
      </c>
      <c r="K169" s="204" t="s">
        <v>1148</v>
      </c>
      <c r="L169" s="45"/>
      <c r="M169" s="209" t="s">
        <v>19</v>
      </c>
      <c r="N169" s="210" t="s">
        <v>39</v>
      </c>
      <c r="O169" s="85"/>
      <c r="P169" s="211">
        <f>O169*H169</f>
        <v>0</v>
      </c>
      <c r="Q169" s="211">
        <v>7.7760000000000001E-05</v>
      </c>
      <c r="R169" s="211">
        <f>Q169*H169</f>
        <v>0.0046655999999999998</v>
      </c>
      <c r="S169" s="211">
        <v>0</v>
      </c>
      <c r="T169" s="21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3" t="s">
        <v>462</v>
      </c>
      <c r="AT169" s="213" t="s">
        <v>132</v>
      </c>
      <c r="AU169" s="213" t="s">
        <v>78</v>
      </c>
      <c r="AY169" s="18" t="s">
        <v>129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8" t="s">
        <v>73</v>
      </c>
      <c r="BK169" s="214">
        <f>ROUND(I169*H169,2)</f>
        <v>0</v>
      </c>
      <c r="BL169" s="18" t="s">
        <v>462</v>
      </c>
      <c r="BM169" s="213" t="s">
        <v>1287</v>
      </c>
    </row>
    <row r="170" s="2" customFormat="1">
      <c r="A170" s="39"/>
      <c r="B170" s="40"/>
      <c r="C170" s="41"/>
      <c r="D170" s="272" t="s">
        <v>1150</v>
      </c>
      <c r="E170" s="41"/>
      <c r="F170" s="273" t="s">
        <v>1288</v>
      </c>
      <c r="G170" s="41"/>
      <c r="H170" s="41"/>
      <c r="I170" s="227"/>
      <c r="J170" s="41"/>
      <c r="K170" s="41"/>
      <c r="L170" s="45"/>
      <c r="M170" s="228"/>
      <c r="N170" s="229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1150</v>
      </c>
      <c r="AU170" s="18" t="s">
        <v>78</v>
      </c>
    </row>
    <row r="171" s="2" customFormat="1" ht="21.75" customHeight="1">
      <c r="A171" s="39"/>
      <c r="B171" s="40"/>
      <c r="C171" s="202" t="s">
        <v>267</v>
      </c>
      <c r="D171" s="202" t="s">
        <v>132</v>
      </c>
      <c r="E171" s="203" t="s">
        <v>1289</v>
      </c>
      <c r="F171" s="204" t="s">
        <v>1290</v>
      </c>
      <c r="G171" s="205" t="s">
        <v>135</v>
      </c>
      <c r="H171" s="206">
        <v>90</v>
      </c>
      <c r="I171" s="207"/>
      <c r="J171" s="208">
        <f>ROUND(I171*H171,2)</f>
        <v>0</v>
      </c>
      <c r="K171" s="204" t="s">
        <v>1148</v>
      </c>
      <c r="L171" s="45"/>
      <c r="M171" s="209" t="s">
        <v>19</v>
      </c>
      <c r="N171" s="210" t="s">
        <v>39</v>
      </c>
      <c r="O171" s="85"/>
      <c r="P171" s="211">
        <f>O171*H171</f>
        <v>0</v>
      </c>
      <c r="Q171" s="211">
        <v>0</v>
      </c>
      <c r="R171" s="211">
        <f>Q171*H171</f>
        <v>0</v>
      </c>
      <c r="S171" s="211">
        <v>0.625</v>
      </c>
      <c r="T171" s="212">
        <f>S171*H171</f>
        <v>56.25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3" t="s">
        <v>462</v>
      </c>
      <c r="AT171" s="213" t="s">
        <v>132</v>
      </c>
      <c r="AU171" s="213" t="s">
        <v>78</v>
      </c>
      <c r="AY171" s="18" t="s">
        <v>129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8" t="s">
        <v>73</v>
      </c>
      <c r="BK171" s="214">
        <f>ROUND(I171*H171,2)</f>
        <v>0</v>
      </c>
      <c r="BL171" s="18" t="s">
        <v>462</v>
      </c>
      <c r="BM171" s="213" t="s">
        <v>1291</v>
      </c>
    </row>
    <row r="172" s="2" customFormat="1">
      <c r="A172" s="39"/>
      <c r="B172" s="40"/>
      <c r="C172" s="41"/>
      <c r="D172" s="272" t="s">
        <v>1150</v>
      </c>
      <c r="E172" s="41"/>
      <c r="F172" s="273" t="s">
        <v>1292</v>
      </c>
      <c r="G172" s="41"/>
      <c r="H172" s="41"/>
      <c r="I172" s="227"/>
      <c r="J172" s="41"/>
      <c r="K172" s="41"/>
      <c r="L172" s="45"/>
      <c r="M172" s="228"/>
      <c r="N172" s="229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1150</v>
      </c>
      <c r="AU172" s="18" t="s">
        <v>78</v>
      </c>
    </row>
    <row r="173" s="13" customFormat="1">
      <c r="A173" s="13"/>
      <c r="B173" s="230"/>
      <c r="C173" s="231"/>
      <c r="D173" s="225" t="s">
        <v>304</v>
      </c>
      <c r="E173" s="232" t="s">
        <v>19</v>
      </c>
      <c r="F173" s="233" t="s">
        <v>549</v>
      </c>
      <c r="G173" s="231"/>
      <c r="H173" s="234">
        <v>60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304</v>
      </c>
      <c r="AU173" s="240" t="s">
        <v>78</v>
      </c>
      <c r="AV173" s="13" t="s">
        <v>78</v>
      </c>
      <c r="AW173" s="13" t="s">
        <v>306</v>
      </c>
      <c r="AX173" s="13" t="s">
        <v>68</v>
      </c>
      <c r="AY173" s="240" t="s">
        <v>129</v>
      </c>
    </row>
    <row r="174" s="14" customFormat="1">
      <c r="A174" s="14"/>
      <c r="B174" s="251"/>
      <c r="C174" s="252"/>
      <c r="D174" s="225" t="s">
        <v>304</v>
      </c>
      <c r="E174" s="253" t="s">
        <v>19</v>
      </c>
      <c r="F174" s="254" t="s">
        <v>1293</v>
      </c>
      <c r="G174" s="252"/>
      <c r="H174" s="253" t="s">
        <v>19</v>
      </c>
      <c r="I174" s="255"/>
      <c r="J174" s="252"/>
      <c r="K174" s="252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304</v>
      </c>
      <c r="AU174" s="260" t="s">
        <v>78</v>
      </c>
      <c r="AV174" s="14" t="s">
        <v>73</v>
      </c>
      <c r="AW174" s="14" t="s">
        <v>306</v>
      </c>
      <c r="AX174" s="14" t="s">
        <v>68</v>
      </c>
      <c r="AY174" s="260" t="s">
        <v>129</v>
      </c>
    </row>
    <row r="175" s="13" customFormat="1">
      <c r="A175" s="13"/>
      <c r="B175" s="230"/>
      <c r="C175" s="231"/>
      <c r="D175" s="225" t="s">
        <v>304</v>
      </c>
      <c r="E175" s="232" t="s">
        <v>19</v>
      </c>
      <c r="F175" s="233" t="s">
        <v>263</v>
      </c>
      <c r="G175" s="231"/>
      <c r="H175" s="234">
        <v>30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304</v>
      </c>
      <c r="AU175" s="240" t="s">
        <v>78</v>
      </c>
      <c r="AV175" s="13" t="s">
        <v>78</v>
      </c>
      <c r="AW175" s="13" t="s">
        <v>306</v>
      </c>
      <c r="AX175" s="13" t="s">
        <v>68</v>
      </c>
      <c r="AY175" s="240" t="s">
        <v>129</v>
      </c>
    </row>
    <row r="176" s="14" customFormat="1">
      <c r="A176" s="14"/>
      <c r="B176" s="251"/>
      <c r="C176" s="252"/>
      <c r="D176" s="225" t="s">
        <v>304</v>
      </c>
      <c r="E176" s="253" t="s">
        <v>19</v>
      </c>
      <c r="F176" s="254" t="s">
        <v>1294</v>
      </c>
      <c r="G176" s="252"/>
      <c r="H176" s="253" t="s">
        <v>19</v>
      </c>
      <c r="I176" s="255"/>
      <c r="J176" s="252"/>
      <c r="K176" s="252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304</v>
      </c>
      <c r="AU176" s="260" t="s">
        <v>78</v>
      </c>
      <c r="AV176" s="14" t="s">
        <v>73</v>
      </c>
      <c r="AW176" s="14" t="s">
        <v>306</v>
      </c>
      <c r="AX176" s="14" t="s">
        <v>68</v>
      </c>
      <c r="AY176" s="260" t="s">
        <v>129</v>
      </c>
    </row>
    <row r="177" s="15" customFormat="1">
      <c r="A177" s="15"/>
      <c r="B177" s="261"/>
      <c r="C177" s="262"/>
      <c r="D177" s="225" t="s">
        <v>304</v>
      </c>
      <c r="E177" s="263" t="s">
        <v>19</v>
      </c>
      <c r="F177" s="264" t="s">
        <v>1090</v>
      </c>
      <c r="G177" s="262"/>
      <c r="H177" s="265">
        <v>90</v>
      </c>
      <c r="I177" s="266"/>
      <c r="J177" s="262"/>
      <c r="K177" s="262"/>
      <c r="L177" s="267"/>
      <c r="M177" s="268"/>
      <c r="N177" s="269"/>
      <c r="O177" s="269"/>
      <c r="P177" s="269"/>
      <c r="Q177" s="269"/>
      <c r="R177" s="269"/>
      <c r="S177" s="269"/>
      <c r="T177" s="270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71" t="s">
        <v>304</v>
      </c>
      <c r="AU177" s="271" t="s">
        <v>78</v>
      </c>
      <c r="AV177" s="15" t="s">
        <v>136</v>
      </c>
      <c r="AW177" s="15" t="s">
        <v>306</v>
      </c>
      <c r="AX177" s="15" t="s">
        <v>73</v>
      </c>
      <c r="AY177" s="271" t="s">
        <v>129</v>
      </c>
    </row>
    <row r="178" s="2" customFormat="1" ht="16.5" customHeight="1">
      <c r="A178" s="39"/>
      <c r="B178" s="40"/>
      <c r="C178" s="202" t="s">
        <v>202</v>
      </c>
      <c r="D178" s="202" t="s">
        <v>132</v>
      </c>
      <c r="E178" s="203" t="s">
        <v>1295</v>
      </c>
      <c r="F178" s="204" t="s">
        <v>1296</v>
      </c>
      <c r="G178" s="205" t="s">
        <v>154</v>
      </c>
      <c r="H178" s="206">
        <v>14</v>
      </c>
      <c r="I178" s="207"/>
      <c r="J178" s="208">
        <f>ROUND(I178*H178,2)</f>
        <v>0</v>
      </c>
      <c r="K178" s="204" t="s">
        <v>1148</v>
      </c>
      <c r="L178" s="45"/>
      <c r="M178" s="209" t="s">
        <v>19</v>
      </c>
      <c r="N178" s="210" t="s">
        <v>39</v>
      </c>
      <c r="O178" s="85"/>
      <c r="P178" s="211">
        <f>O178*H178</f>
        <v>0</v>
      </c>
      <c r="Q178" s="211">
        <v>1.995E-06</v>
      </c>
      <c r="R178" s="211">
        <f>Q178*H178</f>
        <v>2.7929999999999999E-05</v>
      </c>
      <c r="S178" s="211">
        <v>0</v>
      </c>
      <c r="T178" s="21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3" t="s">
        <v>462</v>
      </c>
      <c r="AT178" s="213" t="s">
        <v>132</v>
      </c>
      <c r="AU178" s="213" t="s">
        <v>78</v>
      </c>
      <c r="AY178" s="18" t="s">
        <v>129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8" t="s">
        <v>73</v>
      </c>
      <c r="BK178" s="214">
        <f>ROUND(I178*H178,2)</f>
        <v>0</v>
      </c>
      <c r="BL178" s="18" t="s">
        <v>462</v>
      </c>
      <c r="BM178" s="213" t="s">
        <v>1297</v>
      </c>
    </row>
    <row r="179" s="2" customFormat="1">
      <c r="A179" s="39"/>
      <c r="B179" s="40"/>
      <c r="C179" s="41"/>
      <c r="D179" s="272" t="s">
        <v>1150</v>
      </c>
      <c r="E179" s="41"/>
      <c r="F179" s="273" t="s">
        <v>1298</v>
      </c>
      <c r="G179" s="41"/>
      <c r="H179" s="41"/>
      <c r="I179" s="227"/>
      <c r="J179" s="41"/>
      <c r="K179" s="41"/>
      <c r="L179" s="45"/>
      <c r="M179" s="228"/>
      <c r="N179" s="229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1150</v>
      </c>
      <c r="AU179" s="18" t="s">
        <v>78</v>
      </c>
    </row>
    <row r="180" s="2" customFormat="1" ht="16.5" customHeight="1">
      <c r="A180" s="39"/>
      <c r="B180" s="40"/>
      <c r="C180" s="202" t="s">
        <v>274</v>
      </c>
      <c r="D180" s="202" t="s">
        <v>132</v>
      </c>
      <c r="E180" s="203" t="s">
        <v>1299</v>
      </c>
      <c r="F180" s="204" t="s">
        <v>1300</v>
      </c>
      <c r="G180" s="205" t="s">
        <v>135</v>
      </c>
      <c r="H180" s="206">
        <v>25</v>
      </c>
      <c r="I180" s="207"/>
      <c r="J180" s="208">
        <f>ROUND(I180*H180,2)</f>
        <v>0</v>
      </c>
      <c r="K180" s="204" t="s">
        <v>1148</v>
      </c>
      <c r="L180" s="45"/>
      <c r="M180" s="209" t="s">
        <v>19</v>
      </c>
      <c r="N180" s="210" t="s">
        <v>39</v>
      </c>
      <c r="O180" s="85"/>
      <c r="P180" s="211">
        <f>O180*H180</f>
        <v>0</v>
      </c>
      <c r="Q180" s="211">
        <v>0</v>
      </c>
      <c r="R180" s="211">
        <f>Q180*H180</f>
        <v>0</v>
      </c>
      <c r="S180" s="211">
        <v>0.316</v>
      </c>
      <c r="T180" s="212">
        <f>S180*H180</f>
        <v>7.9000000000000004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3" t="s">
        <v>462</v>
      </c>
      <c r="AT180" s="213" t="s">
        <v>132</v>
      </c>
      <c r="AU180" s="213" t="s">
        <v>78</v>
      </c>
      <c r="AY180" s="18" t="s">
        <v>129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8" t="s">
        <v>73</v>
      </c>
      <c r="BK180" s="214">
        <f>ROUND(I180*H180,2)</f>
        <v>0</v>
      </c>
      <c r="BL180" s="18" t="s">
        <v>462</v>
      </c>
      <c r="BM180" s="213" t="s">
        <v>1301</v>
      </c>
    </row>
    <row r="181" s="2" customFormat="1">
      <c r="A181" s="39"/>
      <c r="B181" s="40"/>
      <c r="C181" s="41"/>
      <c r="D181" s="272" t="s">
        <v>1150</v>
      </c>
      <c r="E181" s="41"/>
      <c r="F181" s="273" t="s">
        <v>1302</v>
      </c>
      <c r="G181" s="41"/>
      <c r="H181" s="41"/>
      <c r="I181" s="227"/>
      <c r="J181" s="41"/>
      <c r="K181" s="41"/>
      <c r="L181" s="45"/>
      <c r="M181" s="228"/>
      <c r="N181" s="229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1150</v>
      </c>
      <c r="AU181" s="18" t="s">
        <v>78</v>
      </c>
    </row>
    <row r="182" s="2" customFormat="1" ht="16.5" customHeight="1">
      <c r="A182" s="39"/>
      <c r="B182" s="40"/>
      <c r="C182" s="202" t="s">
        <v>278</v>
      </c>
      <c r="D182" s="202" t="s">
        <v>132</v>
      </c>
      <c r="E182" s="203" t="s">
        <v>1303</v>
      </c>
      <c r="F182" s="204" t="s">
        <v>1304</v>
      </c>
      <c r="G182" s="205" t="s">
        <v>154</v>
      </c>
      <c r="H182" s="206">
        <v>30</v>
      </c>
      <c r="I182" s="207"/>
      <c r="J182" s="208">
        <f>ROUND(I182*H182,2)</f>
        <v>0</v>
      </c>
      <c r="K182" s="204" t="s">
        <v>1148</v>
      </c>
      <c r="L182" s="45"/>
      <c r="M182" s="209" t="s">
        <v>19</v>
      </c>
      <c r="N182" s="210" t="s">
        <v>39</v>
      </c>
      <c r="O182" s="85"/>
      <c r="P182" s="211">
        <f>O182*H182</f>
        <v>0</v>
      </c>
      <c r="Q182" s="211">
        <v>7.1400000000000001E-05</v>
      </c>
      <c r="R182" s="211">
        <f>Q182*H182</f>
        <v>0.0021419999999999998</v>
      </c>
      <c r="S182" s="211">
        <v>0</v>
      </c>
      <c r="T182" s="21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3" t="s">
        <v>462</v>
      </c>
      <c r="AT182" s="213" t="s">
        <v>132</v>
      </c>
      <c r="AU182" s="213" t="s">
        <v>78</v>
      </c>
      <c r="AY182" s="18" t="s">
        <v>129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8" t="s">
        <v>73</v>
      </c>
      <c r="BK182" s="214">
        <f>ROUND(I182*H182,2)</f>
        <v>0</v>
      </c>
      <c r="BL182" s="18" t="s">
        <v>462</v>
      </c>
      <c r="BM182" s="213" t="s">
        <v>1305</v>
      </c>
    </row>
    <row r="183" s="2" customFormat="1">
      <c r="A183" s="39"/>
      <c r="B183" s="40"/>
      <c r="C183" s="41"/>
      <c r="D183" s="272" t="s">
        <v>1150</v>
      </c>
      <c r="E183" s="41"/>
      <c r="F183" s="273" t="s">
        <v>1306</v>
      </c>
      <c r="G183" s="41"/>
      <c r="H183" s="41"/>
      <c r="I183" s="227"/>
      <c r="J183" s="41"/>
      <c r="K183" s="41"/>
      <c r="L183" s="45"/>
      <c r="M183" s="228"/>
      <c r="N183" s="229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1150</v>
      </c>
      <c r="AU183" s="18" t="s">
        <v>78</v>
      </c>
    </row>
    <row r="184" s="2" customFormat="1" ht="21.75" customHeight="1">
      <c r="A184" s="39"/>
      <c r="B184" s="40"/>
      <c r="C184" s="202" t="s">
        <v>282</v>
      </c>
      <c r="D184" s="202" t="s">
        <v>132</v>
      </c>
      <c r="E184" s="203" t="s">
        <v>1307</v>
      </c>
      <c r="F184" s="204" t="s">
        <v>1308</v>
      </c>
      <c r="G184" s="205" t="s">
        <v>181</v>
      </c>
      <c r="H184" s="206">
        <v>15</v>
      </c>
      <c r="I184" s="207"/>
      <c r="J184" s="208">
        <f>ROUND(I184*H184,2)</f>
        <v>0</v>
      </c>
      <c r="K184" s="204" t="s">
        <v>1148</v>
      </c>
      <c r="L184" s="45"/>
      <c r="M184" s="209" t="s">
        <v>19</v>
      </c>
      <c r="N184" s="210" t="s">
        <v>39</v>
      </c>
      <c r="O184" s="85"/>
      <c r="P184" s="211">
        <f>O184*H184</f>
        <v>0</v>
      </c>
      <c r="Q184" s="211">
        <v>0.62460000000000004</v>
      </c>
      <c r="R184" s="211">
        <f>Q184*H184</f>
        <v>9.3689999999999998</v>
      </c>
      <c r="S184" s="211">
        <v>0</v>
      </c>
      <c r="T184" s="21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3" t="s">
        <v>462</v>
      </c>
      <c r="AT184" s="213" t="s">
        <v>132</v>
      </c>
      <c r="AU184" s="213" t="s">
        <v>78</v>
      </c>
      <c r="AY184" s="18" t="s">
        <v>129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8" t="s">
        <v>73</v>
      </c>
      <c r="BK184" s="214">
        <f>ROUND(I184*H184,2)</f>
        <v>0</v>
      </c>
      <c r="BL184" s="18" t="s">
        <v>462</v>
      </c>
      <c r="BM184" s="213" t="s">
        <v>1309</v>
      </c>
    </row>
    <row r="185" s="2" customFormat="1">
      <c r="A185" s="39"/>
      <c r="B185" s="40"/>
      <c r="C185" s="41"/>
      <c r="D185" s="272" t="s">
        <v>1150</v>
      </c>
      <c r="E185" s="41"/>
      <c r="F185" s="273" t="s">
        <v>1310</v>
      </c>
      <c r="G185" s="41"/>
      <c r="H185" s="41"/>
      <c r="I185" s="227"/>
      <c r="J185" s="41"/>
      <c r="K185" s="41"/>
      <c r="L185" s="45"/>
      <c r="M185" s="228"/>
      <c r="N185" s="229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1150</v>
      </c>
      <c r="AU185" s="18" t="s">
        <v>78</v>
      </c>
    </row>
    <row r="186" s="2" customFormat="1" ht="16.5" customHeight="1">
      <c r="A186" s="39"/>
      <c r="B186" s="40"/>
      <c r="C186" s="202" t="s">
        <v>288</v>
      </c>
      <c r="D186" s="202" t="s">
        <v>132</v>
      </c>
      <c r="E186" s="203" t="s">
        <v>1311</v>
      </c>
      <c r="F186" s="204" t="s">
        <v>1312</v>
      </c>
      <c r="G186" s="205" t="s">
        <v>154</v>
      </c>
      <c r="H186" s="206">
        <v>10</v>
      </c>
      <c r="I186" s="207"/>
      <c r="J186" s="208">
        <f>ROUND(I186*H186,2)</f>
        <v>0</v>
      </c>
      <c r="K186" s="204" t="s">
        <v>1148</v>
      </c>
      <c r="L186" s="45"/>
      <c r="M186" s="209" t="s">
        <v>19</v>
      </c>
      <c r="N186" s="210" t="s">
        <v>39</v>
      </c>
      <c r="O186" s="85"/>
      <c r="P186" s="211">
        <f>O186*H186</f>
        <v>0</v>
      </c>
      <c r="Q186" s="211">
        <v>0</v>
      </c>
      <c r="R186" s="211">
        <f>Q186*H186</f>
        <v>0</v>
      </c>
      <c r="S186" s="211">
        <v>0.0035000000000000001</v>
      </c>
      <c r="T186" s="212">
        <f>S186*H186</f>
        <v>0.035000000000000003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3" t="s">
        <v>462</v>
      </c>
      <c r="AT186" s="213" t="s">
        <v>132</v>
      </c>
      <c r="AU186" s="213" t="s">
        <v>78</v>
      </c>
      <c r="AY186" s="18" t="s">
        <v>129</v>
      </c>
      <c r="BE186" s="214">
        <f>IF(N186="základní",J186,0)</f>
        <v>0</v>
      </c>
      <c r="BF186" s="214">
        <f>IF(N186="snížená",J186,0)</f>
        <v>0</v>
      </c>
      <c r="BG186" s="214">
        <f>IF(N186="zákl. přenesená",J186,0)</f>
        <v>0</v>
      </c>
      <c r="BH186" s="214">
        <f>IF(N186="sníž. přenesená",J186,0)</f>
        <v>0</v>
      </c>
      <c r="BI186" s="214">
        <f>IF(N186="nulová",J186,0)</f>
        <v>0</v>
      </c>
      <c r="BJ186" s="18" t="s">
        <v>73</v>
      </c>
      <c r="BK186" s="214">
        <f>ROUND(I186*H186,2)</f>
        <v>0</v>
      </c>
      <c r="BL186" s="18" t="s">
        <v>462</v>
      </c>
      <c r="BM186" s="213" t="s">
        <v>1313</v>
      </c>
    </row>
    <row r="187" s="2" customFormat="1">
      <c r="A187" s="39"/>
      <c r="B187" s="40"/>
      <c r="C187" s="41"/>
      <c r="D187" s="272" t="s">
        <v>1150</v>
      </c>
      <c r="E187" s="41"/>
      <c r="F187" s="273" t="s">
        <v>1314</v>
      </c>
      <c r="G187" s="41"/>
      <c r="H187" s="41"/>
      <c r="I187" s="227"/>
      <c r="J187" s="41"/>
      <c r="K187" s="41"/>
      <c r="L187" s="45"/>
      <c r="M187" s="228"/>
      <c r="N187" s="229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1150</v>
      </c>
      <c r="AU187" s="18" t="s">
        <v>78</v>
      </c>
    </row>
    <row r="188" s="2" customFormat="1" ht="16.5" customHeight="1">
      <c r="A188" s="39"/>
      <c r="B188" s="40"/>
      <c r="C188" s="202" t="s">
        <v>292</v>
      </c>
      <c r="D188" s="202" t="s">
        <v>132</v>
      </c>
      <c r="E188" s="203" t="s">
        <v>1315</v>
      </c>
      <c r="F188" s="204" t="s">
        <v>1316</v>
      </c>
      <c r="G188" s="205" t="s">
        <v>154</v>
      </c>
      <c r="H188" s="206">
        <v>48</v>
      </c>
      <c r="I188" s="207"/>
      <c r="J188" s="208">
        <f>ROUND(I188*H188,2)</f>
        <v>0</v>
      </c>
      <c r="K188" s="204" t="s">
        <v>1148</v>
      </c>
      <c r="L188" s="45"/>
      <c r="M188" s="209" t="s">
        <v>19</v>
      </c>
      <c r="N188" s="210" t="s">
        <v>39</v>
      </c>
      <c r="O188" s="85"/>
      <c r="P188" s="211">
        <f>O188*H188</f>
        <v>0</v>
      </c>
      <c r="Q188" s="211">
        <v>0</v>
      </c>
      <c r="R188" s="211">
        <f>Q188*H188</f>
        <v>0</v>
      </c>
      <c r="S188" s="211">
        <v>0.0050000000000000001</v>
      </c>
      <c r="T188" s="212">
        <f>S188*H188</f>
        <v>0.23999999999999999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3" t="s">
        <v>462</v>
      </c>
      <c r="AT188" s="213" t="s">
        <v>132</v>
      </c>
      <c r="AU188" s="213" t="s">
        <v>78</v>
      </c>
      <c r="AY188" s="18" t="s">
        <v>129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8" t="s">
        <v>73</v>
      </c>
      <c r="BK188" s="214">
        <f>ROUND(I188*H188,2)</f>
        <v>0</v>
      </c>
      <c r="BL188" s="18" t="s">
        <v>462</v>
      </c>
      <c r="BM188" s="213" t="s">
        <v>1317</v>
      </c>
    </row>
    <row r="189" s="2" customFormat="1">
      <c r="A189" s="39"/>
      <c r="B189" s="40"/>
      <c r="C189" s="41"/>
      <c r="D189" s="272" t="s">
        <v>1150</v>
      </c>
      <c r="E189" s="41"/>
      <c r="F189" s="273" t="s">
        <v>1318</v>
      </c>
      <c r="G189" s="41"/>
      <c r="H189" s="41"/>
      <c r="I189" s="227"/>
      <c r="J189" s="41"/>
      <c r="K189" s="41"/>
      <c r="L189" s="45"/>
      <c r="M189" s="228"/>
      <c r="N189" s="229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1150</v>
      </c>
      <c r="AU189" s="18" t="s">
        <v>78</v>
      </c>
    </row>
    <row r="190" s="13" customFormat="1">
      <c r="A190" s="13"/>
      <c r="B190" s="230"/>
      <c r="C190" s="231"/>
      <c r="D190" s="225" t="s">
        <v>304</v>
      </c>
      <c r="E190" s="232" t="s">
        <v>19</v>
      </c>
      <c r="F190" s="233" t="s">
        <v>1319</v>
      </c>
      <c r="G190" s="231"/>
      <c r="H190" s="234">
        <v>48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304</v>
      </c>
      <c r="AU190" s="240" t="s">
        <v>78</v>
      </c>
      <c r="AV190" s="13" t="s">
        <v>78</v>
      </c>
      <c r="AW190" s="13" t="s">
        <v>306</v>
      </c>
      <c r="AX190" s="13" t="s">
        <v>73</v>
      </c>
      <c r="AY190" s="240" t="s">
        <v>129</v>
      </c>
    </row>
    <row r="191" s="12" customFormat="1" ht="25.92" customHeight="1">
      <c r="A191" s="12"/>
      <c r="B191" s="186"/>
      <c r="C191" s="187"/>
      <c r="D191" s="188" t="s">
        <v>67</v>
      </c>
      <c r="E191" s="189" t="s">
        <v>1320</v>
      </c>
      <c r="F191" s="189" t="s">
        <v>1321</v>
      </c>
      <c r="G191" s="187"/>
      <c r="H191" s="187"/>
      <c r="I191" s="190"/>
      <c r="J191" s="191">
        <f>BK191</f>
        <v>0</v>
      </c>
      <c r="K191" s="187"/>
      <c r="L191" s="192"/>
      <c r="M191" s="193"/>
      <c r="N191" s="194"/>
      <c r="O191" s="194"/>
      <c r="P191" s="195">
        <f>SUM(P192:P193)</f>
        <v>0</v>
      </c>
      <c r="Q191" s="194"/>
      <c r="R191" s="195">
        <f>SUM(R192:R193)</f>
        <v>0</v>
      </c>
      <c r="S191" s="194"/>
      <c r="T191" s="196">
        <f>SUM(T192:T193)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197" t="s">
        <v>136</v>
      </c>
      <c r="AT191" s="198" t="s">
        <v>67</v>
      </c>
      <c r="AU191" s="198" t="s">
        <v>68</v>
      </c>
      <c r="AY191" s="197" t="s">
        <v>129</v>
      </c>
      <c r="BK191" s="199">
        <f>SUM(BK192:BK193)</f>
        <v>0</v>
      </c>
    </row>
    <row r="192" s="2" customFormat="1" ht="16.5" customHeight="1">
      <c r="A192" s="39"/>
      <c r="B192" s="40"/>
      <c r="C192" s="202" t="s">
        <v>296</v>
      </c>
      <c r="D192" s="202" t="s">
        <v>132</v>
      </c>
      <c r="E192" s="203" t="s">
        <v>1322</v>
      </c>
      <c r="F192" s="204" t="s">
        <v>1323</v>
      </c>
      <c r="G192" s="205" t="s">
        <v>801</v>
      </c>
      <c r="H192" s="206">
        <v>80</v>
      </c>
      <c r="I192" s="207"/>
      <c r="J192" s="208">
        <f>ROUND(I192*H192,2)</f>
        <v>0</v>
      </c>
      <c r="K192" s="204" t="s">
        <v>1148</v>
      </c>
      <c r="L192" s="45"/>
      <c r="M192" s="209" t="s">
        <v>19</v>
      </c>
      <c r="N192" s="210" t="s">
        <v>39</v>
      </c>
      <c r="O192" s="85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3" t="s">
        <v>357</v>
      </c>
      <c r="AT192" s="213" t="s">
        <v>132</v>
      </c>
      <c r="AU192" s="213" t="s">
        <v>73</v>
      </c>
      <c r="AY192" s="18" t="s">
        <v>129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8" t="s">
        <v>73</v>
      </c>
      <c r="BK192" s="214">
        <f>ROUND(I192*H192,2)</f>
        <v>0</v>
      </c>
      <c r="BL192" s="18" t="s">
        <v>357</v>
      </c>
      <c r="BM192" s="213" t="s">
        <v>1324</v>
      </c>
    </row>
    <row r="193" s="2" customFormat="1">
      <c r="A193" s="39"/>
      <c r="B193" s="40"/>
      <c r="C193" s="41"/>
      <c r="D193" s="272" t="s">
        <v>1150</v>
      </c>
      <c r="E193" s="41"/>
      <c r="F193" s="273" t="s">
        <v>1325</v>
      </c>
      <c r="G193" s="41"/>
      <c r="H193" s="41"/>
      <c r="I193" s="227"/>
      <c r="J193" s="41"/>
      <c r="K193" s="41"/>
      <c r="L193" s="45"/>
      <c r="M193" s="274"/>
      <c r="N193" s="275"/>
      <c r="O193" s="244"/>
      <c r="P193" s="244"/>
      <c r="Q193" s="244"/>
      <c r="R193" s="244"/>
      <c r="S193" s="244"/>
      <c r="T193" s="27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1150</v>
      </c>
      <c r="AU193" s="18" t="s">
        <v>73</v>
      </c>
    </row>
    <row r="194" s="2" customFormat="1" ht="6.96" customHeight="1">
      <c r="A194" s="39"/>
      <c r="B194" s="60"/>
      <c r="C194" s="61"/>
      <c r="D194" s="61"/>
      <c r="E194" s="61"/>
      <c r="F194" s="61"/>
      <c r="G194" s="61"/>
      <c r="H194" s="61"/>
      <c r="I194" s="61"/>
      <c r="J194" s="61"/>
      <c r="K194" s="61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wD58G3CnayyioacUH+rSHRNBUmqyOcmtvrcEa1q1MhzpPDAujPQpTQeygMVKC7Iiu4u3647KNlt+qRXGpe2NNg==" hashValue="vs48jwNF0PzvKMAJiNuZTsu+T+u0O+ro0kh+aOV1vCiSVP/gg5bj5YGfaIhf8jjMDesrniXV+JFZ6j/D0q3+gA==" algorithmName="SHA-512" password="CC35"/>
  <autoFilter ref="C85:K19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1/112101102"/>
    <hyperlink ref="F92" r:id="rId2" display="https://podminky.urs.cz/item/CS_URS_2023_01/112251102"/>
    <hyperlink ref="F94" r:id="rId3" display="https://podminky.urs.cz/item/CS_URS_2023_01/162201402"/>
    <hyperlink ref="F96" r:id="rId4" display="https://podminky.urs.cz/item/CS_URS_2023_01/162301932"/>
    <hyperlink ref="F98" r:id="rId5" display="https://podminky.urs.cz/item/CS_URS_2023_01/113106123"/>
    <hyperlink ref="F100" r:id="rId6" display="https://podminky.urs.cz/item/CS_URS_2023_01/460911122"/>
    <hyperlink ref="F102" r:id="rId7" display="https://podminky.urs.cz/item/CS_URS_2023_01/460921222"/>
    <hyperlink ref="F108" r:id="rId8" display="https://podminky.urs.cz/item/CS_URS_2023_01/113201111"/>
    <hyperlink ref="F110" r:id="rId9" display="https://podminky.urs.cz/item/CS_URS_2023_01/460912211"/>
    <hyperlink ref="F112" r:id="rId10" display="https://podminky.urs.cz/item/CS_URS_2023_01/460892121"/>
    <hyperlink ref="F120" r:id="rId11" display="https://podminky.urs.cz/item/CS_URS_2023_01/119003131"/>
    <hyperlink ref="F123" r:id="rId12" display="https://podminky.urs.cz/item/CS_URS_2023_01/119003132"/>
    <hyperlink ref="F125" r:id="rId13" display="https://podminky.urs.cz/item/CS_URS_2023_01/129911121"/>
    <hyperlink ref="F133" r:id="rId14" display="https://podminky.urs.cz/item/CS_URS_2023_01/113107145"/>
    <hyperlink ref="F135" r:id="rId15" display="https://podminky.urs.cz/item/CS_URS_2023_01/122311101"/>
    <hyperlink ref="F140" r:id="rId16" display="https://podminky.urs.cz/item/CS_URS_2023_01/129001101"/>
    <hyperlink ref="F142" r:id="rId17" display="https://podminky.urs.cz/item/CS_URS_2023_01/162211321"/>
    <hyperlink ref="F144" r:id="rId18" display="https://podminky.urs.cz/item/CS_URS_2023_01/174112101"/>
    <hyperlink ref="F146" r:id="rId19" display="https://podminky.urs.cz/item/CS_URS_2023_01/174112109"/>
    <hyperlink ref="F151" r:id="rId20" display="https://podminky.urs.cz/item/CS_URS_2023_01/181311103"/>
    <hyperlink ref="F157" r:id="rId21" display="https://podminky.urs.cz/item/CS_URS_2023_01/564861111"/>
    <hyperlink ref="F162" r:id="rId22" display="https://podminky.urs.cz/item/CS_URS_2023_01/572351112"/>
    <hyperlink ref="F166" r:id="rId23" display="https://podminky.urs.cz/item/CS_URS_2023_01/997013111"/>
    <hyperlink ref="F170" r:id="rId24" display="https://podminky.urs.cz/item/CS_URS_2023_01/468041113"/>
    <hyperlink ref="F172" r:id="rId25" display="https://podminky.urs.cz/item/CS_URS_2023_01/468011132"/>
    <hyperlink ref="F179" r:id="rId26" display="https://podminky.urs.cz/item/CS_URS_2023_01/468041123"/>
    <hyperlink ref="F181" r:id="rId27" display="https://podminky.urs.cz/item/CS_URS_2023_01/468011143"/>
    <hyperlink ref="F183" r:id="rId28" display="https://podminky.urs.cz/item/CS_URS_2023_01/460671112"/>
    <hyperlink ref="F185" r:id="rId29" display="https://podminky.urs.cz/item/CS_URS_2023_01/460721113"/>
    <hyperlink ref="F187" r:id="rId30" display="https://podminky.urs.cz/item/CS_URS_2023_01/468101212"/>
    <hyperlink ref="F189" r:id="rId31" display="https://podminky.urs.cz/item/CS_URS_2023_01/468101421"/>
    <hyperlink ref="F193" r:id="rId32" display="https://podminky.urs.cz/item/CS_URS_2023_01/HZS41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2" t="s">
        <v>16</v>
      </c>
      <c r="L6" s="21"/>
    </row>
    <row r="7" s="1" customFormat="1" ht="16.5" customHeight="1">
      <c r="B7" s="21"/>
      <c r="E7" s="247" t="str">
        <f>'Rekapitulace stavby'!K6</f>
        <v>Oprava rozvodny NN v TS- KV Horní nádraží_2023</v>
      </c>
      <c r="F7" s="132"/>
      <c r="G7" s="132"/>
      <c r="H7" s="132"/>
      <c r="L7" s="21"/>
    </row>
    <row r="8" s="2" customFormat="1" ht="12" customHeight="1">
      <c r="A8" s="39"/>
      <c r="B8" s="45"/>
      <c r="C8" s="39"/>
      <c r="D8" s="132" t="s">
        <v>349</v>
      </c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4" t="s">
        <v>1326</v>
      </c>
      <c r="F9" s="39"/>
      <c r="G9" s="39"/>
      <c r="H9" s="39"/>
      <c r="I9" s="39"/>
      <c r="J9" s="39"/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2" t="s">
        <v>18</v>
      </c>
      <c r="E11" s="39"/>
      <c r="F11" s="135" t="s">
        <v>19</v>
      </c>
      <c r="G11" s="39"/>
      <c r="H11" s="39"/>
      <c r="I11" s="132" t="s">
        <v>20</v>
      </c>
      <c r="J11" s="135" t="s">
        <v>19</v>
      </c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21</v>
      </c>
      <c r="E12" s="39"/>
      <c r="F12" s="135" t="s">
        <v>22</v>
      </c>
      <c r="G12" s="39"/>
      <c r="H12" s="39"/>
      <c r="I12" s="132" t="s">
        <v>23</v>
      </c>
      <c r="J12" s="136" t="str">
        <f>'Rekapitulace stavby'!AN8</f>
        <v>9. 5. 2023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2" t="s">
        <v>25</v>
      </c>
      <c r="E14" s="39"/>
      <c r="F14" s="39"/>
      <c r="G14" s="39"/>
      <c r="H14" s="39"/>
      <c r="I14" s="132" t="s">
        <v>26</v>
      </c>
      <c r="J14" s="135" t="s">
        <v>19</v>
      </c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5" t="s">
        <v>22</v>
      </c>
      <c r="F15" s="39"/>
      <c r="G15" s="39"/>
      <c r="H15" s="39"/>
      <c r="I15" s="132" t="s">
        <v>27</v>
      </c>
      <c r="J15" s="135" t="s">
        <v>19</v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2" t="s">
        <v>28</v>
      </c>
      <c r="E17" s="39"/>
      <c r="F17" s="39"/>
      <c r="G17" s="39"/>
      <c r="H17" s="39"/>
      <c r="I17" s="132" t="s">
        <v>26</v>
      </c>
      <c r="J17" s="34" t="str">
        <f>'Rekapitulace stavby'!AN13</f>
        <v>Vyplň údaj</v>
      </c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5"/>
      <c r="G18" s="135"/>
      <c r="H18" s="135"/>
      <c r="I18" s="132" t="s">
        <v>27</v>
      </c>
      <c r="J18" s="34" t="str">
        <f>'Rekapitulace stavby'!AN14</f>
        <v>Vyplň údaj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2" t="s">
        <v>30</v>
      </c>
      <c r="E20" s="39"/>
      <c r="F20" s="39"/>
      <c r="G20" s="39"/>
      <c r="H20" s="39"/>
      <c r="I20" s="132" t="s">
        <v>26</v>
      </c>
      <c r="J20" s="135" t="s">
        <v>19</v>
      </c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5" t="s">
        <v>22</v>
      </c>
      <c r="F21" s="39"/>
      <c r="G21" s="39"/>
      <c r="H21" s="39"/>
      <c r="I21" s="132" t="s">
        <v>27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2" t="s">
        <v>31</v>
      </c>
      <c r="E23" s="39"/>
      <c r="F23" s="39"/>
      <c r="G23" s="39"/>
      <c r="H23" s="39"/>
      <c r="I23" s="132" t="s">
        <v>26</v>
      </c>
      <c r="J23" s="135" t="s">
        <v>19</v>
      </c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5" t="s">
        <v>22</v>
      </c>
      <c r="F24" s="39"/>
      <c r="G24" s="39"/>
      <c r="H24" s="39"/>
      <c r="I24" s="132" t="s">
        <v>27</v>
      </c>
      <c r="J24" s="135" t="s">
        <v>19</v>
      </c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2" t="s">
        <v>32</v>
      </c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2" t="s">
        <v>34</v>
      </c>
      <c r="E30" s="39"/>
      <c r="F30" s="39"/>
      <c r="G30" s="39"/>
      <c r="H30" s="39"/>
      <c r="I30" s="39"/>
      <c r="J30" s="143">
        <f>ROUND(J84, 2)</f>
        <v>0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1"/>
      <c r="E31" s="141"/>
      <c r="F31" s="141"/>
      <c r="G31" s="141"/>
      <c r="H31" s="141"/>
      <c r="I31" s="141"/>
      <c r="J31" s="141"/>
      <c r="K31" s="141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4" t="s">
        <v>36</v>
      </c>
      <c r="G32" s="39"/>
      <c r="H32" s="39"/>
      <c r="I32" s="144" t="s">
        <v>35</v>
      </c>
      <c r="J32" s="144" t="s">
        <v>37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5" t="s">
        <v>38</v>
      </c>
      <c r="E33" s="132" t="s">
        <v>39</v>
      </c>
      <c r="F33" s="146">
        <f>ROUND((SUM(BE84:BE120)),  2)</f>
        <v>0</v>
      </c>
      <c r="G33" s="39"/>
      <c r="H33" s="39"/>
      <c r="I33" s="147">
        <v>0.20999999999999999</v>
      </c>
      <c r="J33" s="146">
        <f>ROUND(((SUM(BE84:BE120))*I33),  2)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2" t="s">
        <v>40</v>
      </c>
      <c r="F34" s="146">
        <f>ROUND((SUM(BF84:BF120)),  2)</f>
        <v>0</v>
      </c>
      <c r="G34" s="39"/>
      <c r="H34" s="39"/>
      <c r="I34" s="147">
        <v>0.14999999999999999</v>
      </c>
      <c r="J34" s="146">
        <f>ROUND(((SUM(BF84:BF120))*I34),  2)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2" t="s">
        <v>41</v>
      </c>
      <c r="F35" s="146">
        <f>ROUND((SUM(BG84:BG120)),  2)</f>
        <v>0</v>
      </c>
      <c r="G35" s="39"/>
      <c r="H35" s="39"/>
      <c r="I35" s="147">
        <v>0.20999999999999999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2" t="s">
        <v>42</v>
      </c>
      <c r="F36" s="146">
        <f>ROUND((SUM(BH84:BH120)),  2)</f>
        <v>0</v>
      </c>
      <c r="G36" s="39"/>
      <c r="H36" s="39"/>
      <c r="I36" s="147">
        <v>0.14999999999999999</v>
      </c>
      <c r="J36" s="146">
        <f>0</f>
        <v>0</v>
      </c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2" t="s">
        <v>43</v>
      </c>
      <c r="F37" s="146">
        <f>ROUND((SUM(BI84:BI120)),  2)</f>
        <v>0</v>
      </c>
      <c r="G37" s="39"/>
      <c r="H37" s="39"/>
      <c r="I37" s="147">
        <v>0</v>
      </c>
      <c r="J37" s="146">
        <f>0</f>
        <v>0</v>
      </c>
      <c r="K37" s="39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0</v>
      </c>
      <c r="K39" s="154"/>
      <c r="L39" s="13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248" t="str">
        <f>E7</f>
        <v>Oprava rozvodny NN v TS- KV Horní nádraží_2023</v>
      </c>
      <c r="F48" s="33"/>
      <c r="G48" s="33"/>
      <c r="H48" s="33"/>
      <c r="I48" s="41"/>
      <c r="J48" s="41"/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349</v>
      </c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VRN (databáze ÚRS)</v>
      </c>
      <c r="F50" s="41"/>
      <c r="G50" s="41"/>
      <c r="H50" s="41"/>
      <c r="I50" s="41"/>
      <c r="J50" s="41"/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9. 5. 2023</v>
      </c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66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3"/>
      <c r="C60" s="164"/>
      <c r="D60" s="165" t="s">
        <v>99</v>
      </c>
      <c r="E60" s="166"/>
      <c r="F60" s="166"/>
      <c r="G60" s="166"/>
      <c r="H60" s="166"/>
      <c r="I60" s="166"/>
      <c r="J60" s="167">
        <f>J85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1141</v>
      </c>
      <c r="E61" s="172"/>
      <c r="F61" s="172"/>
      <c r="G61" s="172"/>
      <c r="H61" s="172"/>
      <c r="I61" s="172"/>
      <c r="J61" s="173">
        <f>J86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3"/>
      <c r="C62" s="164"/>
      <c r="D62" s="165" t="s">
        <v>351</v>
      </c>
      <c r="E62" s="166"/>
      <c r="F62" s="166"/>
      <c r="G62" s="166"/>
      <c r="H62" s="166"/>
      <c r="I62" s="166"/>
      <c r="J62" s="167">
        <f>J99</f>
        <v>0</v>
      </c>
      <c r="K62" s="164"/>
      <c r="L62" s="168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3"/>
      <c r="C63" s="164"/>
      <c r="D63" s="165" t="s">
        <v>108</v>
      </c>
      <c r="E63" s="166"/>
      <c r="F63" s="166"/>
      <c r="G63" s="166"/>
      <c r="H63" s="166"/>
      <c r="I63" s="166"/>
      <c r="J63" s="167">
        <f>J109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9"/>
      <c r="C64" s="170"/>
      <c r="D64" s="171" t="s">
        <v>110</v>
      </c>
      <c r="E64" s="172"/>
      <c r="F64" s="172"/>
      <c r="G64" s="172"/>
      <c r="H64" s="172"/>
      <c r="I64" s="172"/>
      <c r="J64" s="173">
        <f>J110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3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3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3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3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3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3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248" t="str">
        <f>E7</f>
        <v>Oprava rozvodny NN v TS- KV Horní nádraží_2023</v>
      </c>
      <c r="F74" s="33"/>
      <c r="G74" s="33"/>
      <c r="H74" s="33"/>
      <c r="I74" s="41"/>
      <c r="J74" s="41"/>
      <c r="K74" s="41"/>
      <c r="L74" s="133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349</v>
      </c>
      <c r="D75" s="41"/>
      <c r="E75" s="41"/>
      <c r="F75" s="41"/>
      <c r="G75" s="41"/>
      <c r="H75" s="41"/>
      <c r="I75" s="41"/>
      <c r="J75" s="41"/>
      <c r="K75" s="41"/>
      <c r="L75" s="13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05 - VRN (databáze ÚRS)</v>
      </c>
      <c r="F76" s="41"/>
      <c r="G76" s="41"/>
      <c r="H76" s="41"/>
      <c r="I76" s="41"/>
      <c r="J76" s="41"/>
      <c r="K76" s="41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3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 xml:space="preserve"> </v>
      </c>
      <c r="G78" s="41"/>
      <c r="H78" s="41"/>
      <c r="I78" s="33" t="s">
        <v>23</v>
      </c>
      <c r="J78" s="73" t="str">
        <f>IF(J12="","",J12)</f>
        <v>9. 5. 2023</v>
      </c>
      <c r="K78" s="41"/>
      <c r="L78" s="133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3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 xml:space="preserve"> </v>
      </c>
      <c r="G80" s="41"/>
      <c r="H80" s="41"/>
      <c r="I80" s="33" t="s">
        <v>30</v>
      </c>
      <c r="J80" s="37" t="str">
        <f>E21</f>
        <v xml:space="preserve"> </v>
      </c>
      <c r="K80" s="41"/>
      <c r="L80" s="133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28</v>
      </c>
      <c r="D81" s="41"/>
      <c r="E81" s="41"/>
      <c r="F81" s="28" t="str">
        <f>IF(E18="","",E18)</f>
        <v>Vyplň údaj</v>
      </c>
      <c r="G81" s="41"/>
      <c r="H81" s="41"/>
      <c r="I81" s="33" t="s">
        <v>31</v>
      </c>
      <c r="J81" s="37" t="str">
        <f>E24</f>
        <v xml:space="preserve"> </v>
      </c>
      <c r="K81" s="41"/>
      <c r="L81" s="133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3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5"/>
      <c r="B83" s="176"/>
      <c r="C83" s="177" t="s">
        <v>115</v>
      </c>
      <c r="D83" s="178" t="s">
        <v>53</v>
      </c>
      <c r="E83" s="178" t="s">
        <v>49</v>
      </c>
      <c r="F83" s="178" t="s">
        <v>50</v>
      </c>
      <c r="G83" s="178" t="s">
        <v>116</v>
      </c>
      <c r="H83" s="178" t="s">
        <v>117</v>
      </c>
      <c r="I83" s="178" t="s">
        <v>118</v>
      </c>
      <c r="J83" s="178" t="s">
        <v>97</v>
      </c>
      <c r="K83" s="179" t="s">
        <v>119</v>
      </c>
      <c r="L83" s="180"/>
      <c r="M83" s="93" t="s">
        <v>19</v>
      </c>
      <c r="N83" s="94" t="s">
        <v>38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5"/>
      <c r="V83" s="175"/>
      <c r="W83" s="175"/>
      <c r="X83" s="175"/>
      <c r="Y83" s="175"/>
      <c r="Z83" s="175"/>
      <c r="AA83" s="175"/>
      <c r="AB83" s="175"/>
      <c r="AC83" s="175"/>
      <c r="AD83" s="175"/>
      <c r="AE83" s="175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1">
        <f>BK84</f>
        <v>0</v>
      </c>
      <c r="K84" s="41"/>
      <c r="L84" s="45"/>
      <c r="M84" s="96"/>
      <c r="N84" s="182"/>
      <c r="O84" s="97"/>
      <c r="P84" s="183">
        <f>P85+P99+P109</f>
        <v>0</v>
      </c>
      <c r="Q84" s="97"/>
      <c r="R84" s="183">
        <f>R85+R99+R109</f>
        <v>0</v>
      </c>
      <c r="S84" s="97"/>
      <c r="T84" s="184">
        <f>T85+T99+T109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67</v>
      </c>
      <c r="AU84" s="18" t="s">
        <v>98</v>
      </c>
      <c r="BK84" s="185">
        <f>BK85+BK99+BK109</f>
        <v>0</v>
      </c>
    </row>
    <row r="85" s="12" customFormat="1" ht="25.92" customHeight="1">
      <c r="A85" s="12"/>
      <c r="B85" s="186"/>
      <c r="C85" s="187"/>
      <c r="D85" s="188" t="s">
        <v>67</v>
      </c>
      <c r="E85" s="189" t="s">
        <v>127</v>
      </c>
      <c r="F85" s="189" t="s">
        <v>128</v>
      </c>
      <c r="G85" s="187"/>
      <c r="H85" s="187"/>
      <c r="I85" s="190"/>
      <c r="J85" s="191">
        <f>BK85</f>
        <v>0</v>
      </c>
      <c r="K85" s="187"/>
      <c r="L85" s="192"/>
      <c r="M85" s="193"/>
      <c r="N85" s="194"/>
      <c r="O85" s="194"/>
      <c r="P85" s="195">
        <f>P86</f>
        <v>0</v>
      </c>
      <c r="Q85" s="194"/>
      <c r="R85" s="195">
        <f>R86</f>
        <v>0</v>
      </c>
      <c r="S85" s="194"/>
      <c r="T85" s="196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7" t="s">
        <v>73</v>
      </c>
      <c r="AT85" s="198" t="s">
        <v>67</v>
      </c>
      <c r="AU85" s="198" t="s">
        <v>68</v>
      </c>
      <c r="AY85" s="197" t="s">
        <v>129</v>
      </c>
      <c r="BK85" s="199">
        <f>BK86</f>
        <v>0</v>
      </c>
    </row>
    <row r="86" s="12" customFormat="1" ht="22.8" customHeight="1">
      <c r="A86" s="12"/>
      <c r="B86" s="186"/>
      <c r="C86" s="187"/>
      <c r="D86" s="188" t="s">
        <v>67</v>
      </c>
      <c r="E86" s="200" t="s">
        <v>1276</v>
      </c>
      <c r="F86" s="200" t="s">
        <v>1277</v>
      </c>
      <c r="G86" s="187"/>
      <c r="H86" s="187"/>
      <c r="I86" s="190"/>
      <c r="J86" s="201">
        <f>BK86</f>
        <v>0</v>
      </c>
      <c r="K86" s="187"/>
      <c r="L86" s="192"/>
      <c r="M86" s="193"/>
      <c r="N86" s="194"/>
      <c r="O86" s="194"/>
      <c r="P86" s="195">
        <f>SUM(P87:P98)</f>
        <v>0</v>
      </c>
      <c r="Q86" s="194"/>
      <c r="R86" s="195">
        <f>SUM(R87:R98)</f>
        <v>0</v>
      </c>
      <c r="S86" s="194"/>
      <c r="T86" s="196">
        <f>SUM(T87:T98)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7" t="s">
        <v>73</v>
      </c>
      <c r="AT86" s="198" t="s">
        <v>67</v>
      </c>
      <c r="AU86" s="198" t="s">
        <v>73</v>
      </c>
      <c r="AY86" s="197" t="s">
        <v>129</v>
      </c>
      <c r="BK86" s="199">
        <f>SUM(BK87:BK98)</f>
        <v>0</v>
      </c>
    </row>
    <row r="87" s="2" customFormat="1" ht="24.15" customHeight="1">
      <c r="A87" s="39"/>
      <c r="B87" s="40"/>
      <c r="C87" s="202" t="s">
        <v>73</v>
      </c>
      <c r="D87" s="202" t="s">
        <v>132</v>
      </c>
      <c r="E87" s="203" t="s">
        <v>1327</v>
      </c>
      <c r="F87" s="204" t="s">
        <v>1328</v>
      </c>
      <c r="G87" s="205" t="s">
        <v>1178</v>
      </c>
      <c r="H87" s="206">
        <v>17.25</v>
      </c>
      <c r="I87" s="207"/>
      <c r="J87" s="208">
        <f>ROUND(I87*H87,2)</f>
        <v>0</v>
      </c>
      <c r="K87" s="204" t="s">
        <v>1148</v>
      </c>
      <c r="L87" s="45"/>
      <c r="M87" s="209" t="s">
        <v>19</v>
      </c>
      <c r="N87" s="210" t="s">
        <v>39</v>
      </c>
      <c r="O87" s="85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3" t="s">
        <v>136</v>
      </c>
      <c r="AT87" s="213" t="s">
        <v>132</v>
      </c>
      <c r="AU87" s="213" t="s">
        <v>78</v>
      </c>
      <c r="AY87" s="18" t="s">
        <v>129</v>
      </c>
      <c r="BE87" s="214">
        <f>IF(N87="základní",J87,0)</f>
        <v>0</v>
      </c>
      <c r="BF87" s="214">
        <f>IF(N87="snížená",J87,0)</f>
        <v>0</v>
      </c>
      <c r="BG87" s="214">
        <f>IF(N87="zákl. přenesená",J87,0)</f>
        <v>0</v>
      </c>
      <c r="BH87" s="214">
        <f>IF(N87="sníž. přenesená",J87,0)</f>
        <v>0</v>
      </c>
      <c r="BI87" s="214">
        <f>IF(N87="nulová",J87,0)</f>
        <v>0</v>
      </c>
      <c r="BJ87" s="18" t="s">
        <v>73</v>
      </c>
      <c r="BK87" s="214">
        <f>ROUND(I87*H87,2)</f>
        <v>0</v>
      </c>
      <c r="BL87" s="18" t="s">
        <v>136</v>
      </c>
      <c r="BM87" s="213" t="s">
        <v>1329</v>
      </c>
    </row>
    <row r="88" s="2" customFormat="1">
      <c r="A88" s="39"/>
      <c r="B88" s="40"/>
      <c r="C88" s="41"/>
      <c r="D88" s="272" t="s">
        <v>1150</v>
      </c>
      <c r="E88" s="41"/>
      <c r="F88" s="273" t="s">
        <v>1330</v>
      </c>
      <c r="G88" s="41"/>
      <c r="H88" s="41"/>
      <c r="I88" s="227"/>
      <c r="J88" s="41"/>
      <c r="K88" s="41"/>
      <c r="L88" s="45"/>
      <c r="M88" s="228"/>
      <c r="N88" s="229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1150</v>
      </c>
      <c r="AU88" s="18" t="s">
        <v>78</v>
      </c>
    </row>
    <row r="89" s="13" customFormat="1">
      <c r="A89" s="13"/>
      <c r="B89" s="230"/>
      <c r="C89" s="231"/>
      <c r="D89" s="225" t="s">
        <v>304</v>
      </c>
      <c r="E89" s="232" t="s">
        <v>19</v>
      </c>
      <c r="F89" s="233" t="s">
        <v>1331</v>
      </c>
      <c r="G89" s="231"/>
      <c r="H89" s="234">
        <v>17.25</v>
      </c>
      <c r="I89" s="235"/>
      <c r="J89" s="231"/>
      <c r="K89" s="231"/>
      <c r="L89" s="236"/>
      <c r="M89" s="237"/>
      <c r="N89" s="238"/>
      <c r="O89" s="238"/>
      <c r="P89" s="238"/>
      <c r="Q89" s="238"/>
      <c r="R89" s="238"/>
      <c r="S89" s="238"/>
      <c r="T89" s="239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0" t="s">
        <v>304</v>
      </c>
      <c r="AU89" s="240" t="s">
        <v>78</v>
      </c>
      <c r="AV89" s="13" t="s">
        <v>78</v>
      </c>
      <c r="AW89" s="13" t="s">
        <v>306</v>
      </c>
      <c r="AX89" s="13" t="s">
        <v>73</v>
      </c>
      <c r="AY89" s="240" t="s">
        <v>129</v>
      </c>
    </row>
    <row r="90" s="2" customFormat="1" ht="21.75" customHeight="1">
      <c r="A90" s="39"/>
      <c r="B90" s="40"/>
      <c r="C90" s="202" t="s">
        <v>78</v>
      </c>
      <c r="D90" s="202" t="s">
        <v>132</v>
      </c>
      <c r="E90" s="203" t="s">
        <v>1332</v>
      </c>
      <c r="F90" s="204" t="s">
        <v>1333</v>
      </c>
      <c r="G90" s="205" t="s">
        <v>1178</v>
      </c>
      <c r="H90" s="206">
        <v>78.030000000000001</v>
      </c>
      <c r="I90" s="207"/>
      <c r="J90" s="208">
        <f>ROUND(I90*H90,2)</f>
        <v>0</v>
      </c>
      <c r="K90" s="204" t="s">
        <v>1148</v>
      </c>
      <c r="L90" s="45"/>
      <c r="M90" s="209" t="s">
        <v>19</v>
      </c>
      <c r="N90" s="210" t="s">
        <v>39</v>
      </c>
      <c r="O90" s="85"/>
      <c r="P90" s="211">
        <f>O90*H90</f>
        <v>0</v>
      </c>
      <c r="Q90" s="211">
        <v>0</v>
      </c>
      <c r="R90" s="211">
        <f>Q90*H90</f>
        <v>0</v>
      </c>
      <c r="S90" s="211">
        <v>0</v>
      </c>
      <c r="T90" s="212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3" t="s">
        <v>136</v>
      </c>
      <c r="AT90" s="213" t="s">
        <v>132</v>
      </c>
      <c r="AU90" s="213" t="s">
        <v>78</v>
      </c>
      <c r="AY90" s="18" t="s">
        <v>129</v>
      </c>
      <c r="BE90" s="214">
        <f>IF(N90="základní",J90,0)</f>
        <v>0</v>
      </c>
      <c r="BF90" s="214">
        <f>IF(N90="snížená",J90,0)</f>
        <v>0</v>
      </c>
      <c r="BG90" s="214">
        <f>IF(N90="zákl. přenesená",J90,0)</f>
        <v>0</v>
      </c>
      <c r="BH90" s="214">
        <f>IF(N90="sníž. přenesená",J90,0)</f>
        <v>0</v>
      </c>
      <c r="BI90" s="214">
        <f>IF(N90="nulová",J90,0)</f>
        <v>0</v>
      </c>
      <c r="BJ90" s="18" t="s">
        <v>73</v>
      </c>
      <c r="BK90" s="214">
        <f>ROUND(I90*H90,2)</f>
        <v>0</v>
      </c>
      <c r="BL90" s="18" t="s">
        <v>136</v>
      </c>
      <c r="BM90" s="213" t="s">
        <v>1334</v>
      </c>
    </row>
    <row r="91" s="2" customFormat="1">
      <c r="A91" s="39"/>
      <c r="B91" s="40"/>
      <c r="C91" s="41"/>
      <c r="D91" s="272" t="s">
        <v>1150</v>
      </c>
      <c r="E91" s="41"/>
      <c r="F91" s="273" t="s">
        <v>1335</v>
      </c>
      <c r="G91" s="41"/>
      <c r="H91" s="41"/>
      <c r="I91" s="227"/>
      <c r="J91" s="41"/>
      <c r="K91" s="41"/>
      <c r="L91" s="45"/>
      <c r="M91" s="228"/>
      <c r="N91" s="229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1150</v>
      </c>
      <c r="AU91" s="18" t="s">
        <v>78</v>
      </c>
    </row>
    <row r="92" s="13" customFormat="1">
      <c r="A92" s="13"/>
      <c r="B92" s="230"/>
      <c r="C92" s="231"/>
      <c r="D92" s="225" t="s">
        <v>304</v>
      </c>
      <c r="E92" s="232" t="s">
        <v>19</v>
      </c>
      <c r="F92" s="233" t="s">
        <v>1336</v>
      </c>
      <c r="G92" s="231"/>
      <c r="H92" s="234">
        <v>78.030399999999986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304</v>
      </c>
      <c r="AU92" s="240" t="s">
        <v>78</v>
      </c>
      <c r="AV92" s="13" t="s">
        <v>78</v>
      </c>
      <c r="AW92" s="13" t="s">
        <v>306</v>
      </c>
      <c r="AX92" s="13" t="s">
        <v>73</v>
      </c>
      <c r="AY92" s="240" t="s">
        <v>129</v>
      </c>
    </row>
    <row r="93" s="2" customFormat="1" ht="16.5" customHeight="1">
      <c r="A93" s="39"/>
      <c r="B93" s="40"/>
      <c r="C93" s="202" t="s">
        <v>141</v>
      </c>
      <c r="D93" s="202" t="s">
        <v>132</v>
      </c>
      <c r="E93" s="203" t="s">
        <v>1337</v>
      </c>
      <c r="F93" s="204" t="s">
        <v>1338</v>
      </c>
      <c r="G93" s="205" t="s">
        <v>1178</v>
      </c>
      <c r="H93" s="206">
        <v>20.399999999999999</v>
      </c>
      <c r="I93" s="207"/>
      <c r="J93" s="208">
        <f>ROUND(I93*H93,2)</f>
        <v>0</v>
      </c>
      <c r="K93" s="204" t="s">
        <v>1148</v>
      </c>
      <c r="L93" s="45"/>
      <c r="M93" s="209" t="s">
        <v>19</v>
      </c>
      <c r="N93" s="210" t="s">
        <v>39</v>
      </c>
      <c r="O93" s="85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3" t="s">
        <v>136</v>
      </c>
      <c r="AT93" s="213" t="s">
        <v>132</v>
      </c>
      <c r="AU93" s="213" t="s">
        <v>78</v>
      </c>
      <c r="AY93" s="18" t="s">
        <v>129</v>
      </c>
      <c r="BE93" s="214">
        <f>IF(N93="základní",J93,0)</f>
        <v>0</v>
      </c>
      <c r="BF93" s="214">
        <f>IF(N93="snížená",J93,0)</f>
        <v>0</v>
      </c>
      <c r="BG93" s="214">
        <f>IF(N93="zákl. přenesená",J93,0)</f>
        <v>0</v>
      </c>
      <c r="BH93" s="214">
        <f>IF(N93="sníž. přenesená",J93,0)</f>
        <v>0</v>
      </c>
      <c r="BI93" s="214">
        <f>IF(N93="nulová",J93,0)</f>
        <v>0</v>
      </c>
      <c r="BJ93" s="18" t="s">
        <v>73</v>
      </c>
      <c r="BK93" s="214">
        <f>ROUND(I93*H93,2)</f>
        <v>0</v>
      </c>
      <c r="BL93" s="18" t="s">
        <v>136</v>
      </c>
      <c r="BM93" s="213" t="s">
        <v>1339</v>
      </c>
    </row>
    <row r="94" s="2" customFormat="1">
      <c r="A94" s="39"/>
      <c r="B94" s="40"/>
      <c r="C94" s="41"/>
      <c r="D94" s="272" t="s">
        <v>1150</v>
      </c>
      <c r="E94" s="41"/>
      <c r="F94" s="273" t="s">
        <v>1340</v>
      </c>
      <c r="G94" s="41"/>
      <c r="H94" s="41"/>
      <c r="I94" s="227"/>
      <c r="J94" s="41"/>
      <c r="K94" s="41"/>
      <c r="L94" s="45"/>
      <c r="M94" s="228"/>
      <c r="N94" s="229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1150</v>
      </c>
      <c r="AU94" s="18" t="s">
        <v>78</v>
      </c>
    </row>
    <row r="95" s="13" customFormat="1">
      <c r="A95" s="13"/>
      <c r="B95" s="230"/>
      <c r="C95" s="231"/>
      <c r="D95" s="225" t="s">
        <v>304</v>
      </c>
      <c r="E95" s="232" t="s">
        <v>19</v>
      </c>
      <c r="F95" s="233" t="s">
        <v>1341</v>
      </c>
      <c r="G95" s="231"/>
      <c r="H95" s="234">
        <v>20.399999999999999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304</v>
      </c>
      <c r="AU95" s="240" t="s">
        <v>78</v>
      </c>
      <c r="AV95" s="13" t="s">
        <v>78</v>
      </c>
      <c r="AW95" s="13" t="s">
        <v>306</v>
      </c>
      <c r="AX95" s="13" t="s">
        <v>73</v>
      </c>
      <c r="AY95" s="240" t="s">
        <v>129</v>
      </c>
    </row>
    <row r="96" s="2" customFormat="1" ht="21.75" customHeight="1">
      <c r="A96" s="39"/>
      <c r="B96" s="40"/>
      <c r="C96" s="202" t="s">
        <v>136</v>
      </c>
      <c r="D96" s="202" t="s">
        <v>132</v>
      </c>
      <c r="E96" s="203" t="s">
        <v>1342</v>
      </c>
      <c r="F96" s="204" t="s">
        <v>1343</v>
      </c>
      <c r="G96" s="205" t="s">
        <v>1178</v>
      </c>
      <c r="H96" s="206">
        <v>21.120000000000001</v>
      </c>
      <c r="I96" s="207"/>
      <c r="J96" s="208">
        <f>ROUND(I96*H96,2)</f>
        <v>0</v>
      </c>
      <c r="K96" s="204" t="s">
        <v>1148</v>
      </c>
      <c r="L96" s="45"/>
      <c r="M96" s="209" t="s">
        <v>19</v>
      </c>
      <c r="N96" s="210" t="s">
        <v>39</v>
      </c>
      <c r="O96" s="85"/>
      <c r="P96" s="211">
        <f>O96*H96</f>
        <v>0</v>
      </c>
      <c r="Q96" s="211">
        <v>0</v>
      </c>
      <c r="R96" s="211">
        <f>Q96*H96</f>
        <v>0</v>
      </c>
      <c r="S96" s="211">
        <v>0</v>
      </c>
      <c r="T96" s="212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3" t="s">
        <v>136</v>
      </c>
      <c r="AT96" s="213" t="s">
        <v>132</v>
      </c>
      <c r="AU96" s="213" t="s">
        <v>78</v>
      </c>
      <c r="AY96" s="18" t="s">
        <v>129</v>
      </c>
      <c r="BE96" s="214">
        <f>IF(N96="základní",J96,0)</f>
        <v>0</v>
      </c>
      <c r="BF96" s="214">
        <f>IF(N96="snížená",J96,0)</f>
        <v>0</v>
      </c>
      <c r="BG96" s="214">
        <f>IF(N96="zákl. přenesená",J96,0)</f>
        <v>0</v>
      </c>
      <c r="BH96" s="214">
        <f>IF(N96="sníž. přenesená",J96,0)</f>
        <v>0</v>
      </c>
      <c r="BI96" s="214">
        <f>IF(N96="nulová",J96,0)</f>
        <v>0</v>
      </c>
      <c r="BJ96" s="18" t="s">
        <v>73</v>
      </c>
      <c r="BK96" s="214">
        <f>ROUND(I96*H96,2)</f>
        <v>0</v>
      </c>
      <c r="BL96" s="18" t="s">
        <v>136</v>
      </c>
      <c r="BM96" s="213" t="s">
        <v>1344</v>
      </c>
    </row>
    <row r="97" s="2" customFormat="1">
      <c r="A97" s="39"/>
      <c r="B97" s="40"/>
      <c r="C97" s="41"/>
      <c r="D97" s="272" t="s">
        <v>1150</v>
      </c>
      <c r="E97" s="41"/>
      <c r="F97" s="273" t="s">
        <v>1345</v>
      </c>
      <c r="G97" s="41"/>
      <c r="H97" s="41"/>
      <c r="I97" s="227"/>
      <c r="J97" s="41"/>
      <c r="K97" s="41"/>
      <c r="L97" s="45"/>
      <c r="M97" s="228"/>
      <c r="N97" s="229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1150</v>
      </c>
      <c r="AU97" s="18" t="s">
        <v>78</v>
      </c>
    </row>
    <row r="98" s="13" customFormat="1">
      <c r="A98" s="13"/>
      <c r="B98" s="230"/>
      <c r="C98" s="231"/>
      <c r="D98" s="225" t="s">
        <v>304</v>
      </c>
      <c r="E98" s="232" t="s">
        <v>19</v>
      </c>
      <c r="F98" s="233" t="s">
        <v>1346</v>
      </c>
      <c r="G98" s="231"/>
      <c r="H98" s="234">
        <v>21.120000000000001</v>
      </c>
      <c r="I98" s="235"/>
      <c r="J98" s="231"/>
      <c r="K98" s="231"/>
      <c r="L98" s="236"/>
      <c r="M98" s="237"/>
      <c r="N98" s="238"/>
      <c r="O98" s="238"/>
      <c r="P98" s="238"/>
      <c r="Q98" s="238"/>
      <c r="R98" s="238"/>
      <c r="S98" s="238"/>
      <c r="T98" s="239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0" t="s">
        <v>304</v>
      </c>
      <c r="AU98" s="240" t="s">
        <v>78</v>
      </c>
      <c r="AV98" s="13" t="s">
        <v>78</v>
      </c>
      <c r="AW98" s="13" t="s">
        <v>306</v>
      </c>
      <c r="AX98" s="13" t="s">
        <v>73</v>
      </c>
      <c r="AY98" s="240" t="s">
        <v>129</v>
      </c>
    </row>
    <row r="99" s="12" customFormat="1" ht="25.92" customHeight="1">
      <c r="A99" s="12"/>
      <c r="B99" s="186"/>
      <c r="C99" s="187"/>
      <c r="D99" s="188" t="s">
        <v>67</v>
      </c>
      <c r="E99" s="189" t="s">
        <v>352</v>
      </c>
      <c r="F99" s="189" t="s">
        <v>353</v>
      </c>
      <c r="G99" s="187"/>
      <c r="H99" s="187"/>
      <c r="I99" s="190"/>
      <c r="J99" s="191">
        <f>BK99</f>
        <v>0</v>
      </c>
      <c r="K99" s="187"/>
      <c r="L99" s="192"/>
      <c r="M99" s="193"/>
      <c r="N99" s="194"/>
      <c r="O99" s="194"/>
      <c r="P99" s="195">
        <f>SUM(P100:P108)</f>
        <v>0</v>
      </c>
      <c r="Q99" s="194"/>
      <c r="R99" s="195">
        <f>SUM(R100:R108)</f>
        <v>0</v>
      </c>
      <c r="S99" s="194"/>
      <c r="T99" s="196">
        <f>SUM(T100:T108)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97" t="s">
        <v>136</v>
      </c>
      <c r="AT99" s="198" t="s">
        <v>67</v>
      </c>
      <c r="AU99" s="198" t="s">
        <v>68</v>
      </c>
      <c r="AY99" s="197" t="s">
        <v>129</v>
      </c>
      <c r="BK99" s="199">
        <f>SUM(BK100:BK108)</f>
        <v>0</v>
      </c>
    </row>
    <row r="100" s="2" customFormat="1" ht="44.25" customHeight="1">
      <c r="A100" s="39"/>
      <c r="B100" s="40"/>
      <c r="C100" s="202" t="s">
        <v>148</v>
      </c>
      <c r="D100" s="202" t="s">
        <v>132</v>
      </c>
      <c r="E100" s="203" t="s">
        <v>1347</v>
      </c>
      <c r="F100" s="204" t="s">
        <v>1348</v>
      </c>
      <c r="G100" s="205" t="s">
        <v>1178</v>
      </c>
      <c r="H100" s="206">
        <v>136.80000000000001</v>
      </c>
      <c r="I100" s="207"/>
      <c r="J100" s="208">
        <f>ROUND(I100*H100,2)</f>
        <v>0</v>
      </c>
      <c r="K100" s="204" t="s">
        <v>1148</v>
      </c>
      <c r="L100" s="45"/>
      <c r="M100" s="209" t="s">
        <v>19</v>
      </c>
      <c r="N100" s="210" t="s">
        <v>39</v>
      </c>
      <c r="O100" s="85"/>
      <c r="P100" s="211">
        <f>O100*H100</f>
        <v>0</v>
      </c>
      <c r="Q100" s="211">
        <v>0</v>
      </c>
      <c r="R100" s="211">
        <f>Q100*H100</f>
        <v>0</v>
      </c>
      <c r="S100" s="211">
        <v>0</v>
      </c>
      <c r="T100" s="212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3" t="s">
        <v>357</v>
      </c>
      <c r="AT100" s="213" t="s">
        <v>132</v>
      </c>
      <c r="AU100" s="213" t="s">
        <v>73</v>
      </c>
      <c r="AY100" s="18" t="s">
        <v>129</v>
      </c>
      <c r="BE100" s="214">
        <f>IF(N100="základní",J100,0)</f>
        <v>0</v>
      </c>
      <c r="BF100" s="214">
        <f>IF(N100="snížená",J100,0)</f>
        <v>0</v>
      </c>
      <c r="BG100" s="214">
        <f>IF(N100="zákl. přenesená",J100,0)</f>
        <v>0</v>
      </c>
      <c r="BH100" s="214">
        <f>IF(N100="sníž. přenesená",J100,0)</f>
        <v>0</v>
      </c>
      <c r="BI100" s="214">
        <f>IF(N100="nulová",J100,0)</f>
        <v>0</v>
      </c>
      <c r="BJ100" s="18" t="s">
        <v>73</v>
      </c>
      <c r="BK100" s="214">
        <f>ROUND(I100*H100,2)</f>
        <v>0</v>
      </c>
      <c r="BL100" s="18" t="s">
        <v>357</v>
      </c>
      <c r="BM100" s="213" t="s">
        <v>1349</v>
      </c>
    </row>
    <row r="101" s="2" customFormat="1">
      <c r="A101" s="39"/>
      <c r="B101" s="40"/>
      <c r="C101" s="41"/>
      <c r="D101" s="272" t="s">
        <v>1150</v>
      </c>
      <c r="E101" s="41"/>
      <c r="F101" s="273" t="s">
        <v>1350</v>
      </c>
      <c r="G101" s="41"/>
      <c r="H101" s="41"/>
      <c r="I101" s="227"/>
      <c r="J101" s="41"/>
      <c r="K101" s="41"/>
      <c r="L101" s="45"/>
      <c r="M101" s="228"/>
      <c r="N101" s="229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1150</v>
      </c>
      <c r="AU101" s="18" t="s">
        <v>73</v>
      </c>
    </row>
    <row r="102" s="2" customFormat="1" ht="21.75" customHeight="1">
      <c r="A102" s="39"/>
      <c r="B102" s="40"/>
      <c r="C102" s="202" t="s">
        <v>130</v>
      </c>
      <c r="D102" s="202" t="s">
        <v>132</v>
      </c>
      <c r="E102" s="203" t="s">
        <v>1351</v>
      </c>
      <c r="F102" s="204" t="s">
        <v>1352</v>
      </c>
      <c r="G102" s="205" t="s">
        <v>1178</v>
      </c>
      <c r="H102" s="206">
        <v>136.80000000000001</v>
      </c>
      <c r="I102" s="207"/>
      <c r="J102" s="208">
        <f>ROUND(I102*H102,2)</f>
        <v>0</v>
      </c>
      <c r="K102" s="204" t="s">
        <v>1148</v>
      </c>
      <c r="L102" s="45"/>
      <c r="M102" s="209" t="s">
        <v>19</v>
      </c>
      <c r="N102" s="210" t="s">
        <v>39</v>
      </c>
      <c r="O102" s="85"/>
      <c r="P102" s="211">
        <f>O102*H102</f>
        <v>0</v>
      </c>
      <c r="Q102" s="211">
        <v>0</v>
      </c>
      <c r="R102" s="211">
        <f>Q102*H102</f>
        <v>0</v>
      </c>
      <c r="S102" s="211">
        <v>0</v>
      </c>
      <c r="T102" s="212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3" t="s">
        <v>357</v>
      </c>
      <c r="AT102" s="213" t="s">
        <v>132</v>
      </c>
      <c r="AU102" s="213" t="s">
        <v>73</v>
      </c>
      <c r="AY102" s="18" t="s">
        <v>129</v>
      </c>
      <c r="BE102" s="214">
        <f>IF(N102="základní",J102,0)</f>
        <v>0</v>
      </c>
      <c r="BF102" s="214">
        <f>IF(N102="snížená",J102,0)</f>
        <v>0</v>
      </c>
      <c r="BG102" s="214">
        <f>IF(N102="zákl. přenesená",J102,0)</f>
        <v>0</v>
      </c>
      <c r="BH102" s="214">
        <f>IF(N102="sníž. přenesená",J102,0)</f>
        <v>0</v>
      </c>
      <c r="BI102" s="214">
        <f>IF(N102="nulová",J102,0)</f>
        <v>0</v>
      </c>
      <c r="BJ102" s="18" t="s">
        <v>73</v>
      </c>
      <c r="BK102" s="214">
        <f>ROUND(I102*H102,2)</f>
        <v>0</v>
      </c>
      <c r="BL102" s="18" t="s">
        <v>357</v>
      </c>
      <c r="BM102" s="213" t="s">
        <v>1353</v>
      </c>
    </row>
    <row r="103" s="2" customFormat="1">
      <c r="A103" s="39"/>
      <c r="B103" s="40"/>
      <c r="C103" s="41"/>
      <c r="D103" s="272" t="s">
        <v>1150</v>
      </c>
      <c r="E103" s="41"/>
      <c r="F103" s="273" t="s">
        <v>1354</v>
      </c>
      <c r="G103" s="41"/>
      <c r="H103" s="41"/>
      <c r="I103" s="227"/>
      <c r="J103" s="41"/>
      <c r="K103" s="41"/>
      <c r="L103" s="45"/>
      <c r="M103" s="228"/>
      <c r="N103" s="229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1150</v>
      </c>
      <c r="AU103" s="18" t="s">
        <v>73</v>
      </c>
    </row>
    <row r="104" s="2" customFormat="1">
      <c r="A104" s="39"/>
      <c r="B104" s="40"/>
      <c r="C104" s="41"/>
      <c r="D104" s="225" t="s">
        <v>204</v>
      </c>
      <c r="E104" s="41"/>
      <c r="F104" s="226" t="s">
        <v>1355</v>
      </c>
      <c r="G104" s="41"/>
      <c r="H104" s="41"/>
      <c r="I104" s="227"/>
      <c r="J104" s="41"/>
      <c r="K104" s="41"/>
      <c r="L104" s="45"/>
      <c r="M104" s="228"/>
      <c r="N104" s="22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204</v>
      </c>
      <c r="AU104" s="18" t="s">
        <v>73</v>
      </c>
    </row>
    <row r="105" s="2" customFormat="1" ht="24.15" customHeight="1">
      <c r="A105" s="39"/>
      <c r="B105" s="40"/>
      <c r="C105" s="202" t="s">
        <v>156</v>
      </c>
      <c r="D105" s="202" t="s">
        <v>132</v>
      </c>
      <c r="E105" s="203" t="s">
        <v>1356</v>
      </c>
      <c r="F105" s="204" t="s">
        <v>1357</v>
      </c>
      <c r="G105" s="205" t="s">
        <v>1178</v>
      </c>
      <c r="H105" s="206">
        <v>820.79999999999995</v>
      </c>
      <c r="I105" s="207"/>
      <c r="J105" s="208">
        <f>ROUND(I105*H105,2)</f>
        <v>0</v>
      </c>
      <c r="K105" s="204" t="s">
        <v>1148</v>
      </c>
      <c r="L105" s="45"/>
      <c r="M105" s="209" t="s">
        <v>19</v>
      </c>
      <c r="N105" s="210" t="s">
        <v>39</v>
      </c>
      <c r="O105" s="85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3" t="s">
        <v>357</v>
      </c>
      <c r="AT105" s="213" t="s">
        <v>132</v>
      </c>
      <c r="AU105" s="213" t="s">
        <v>73</v>
      </c>
      <c r="AY105" s="18" t="s">
        <v>129</v>
      </c>
      <c r="BE105" s="214">
        <f>IF(N105="základní",J105,0)</f>
        <v>0</v>
      </c>
      <c r="BF105" s="214">
        <f>IF(N105="snížená",J105,0)</f>
        <v>0</v>
      </c>
      <c r="BG105" s="214">
        <f>IF(N105="zákl. přenesená",J105,0)</f>
        <v>0</v>
      </c>
      <c r="BH105" s="214">
        <f>IF(N105="sníž. přenesená",J105,0)</f>
        <v>0</v>
      </c>
      <c r="BI105" s="214">
        <f>IF(N105="nulová",J105,0)</f>
        <v>0</v>
      </c>
      <c r="BJ105" s="18" t="s">
        <v>73</v>
      </c>
      <c r="BK105" s="214">
        <f>ROUND(I105*H105,2)</f>
        <v>0</v>
      </c>
      <c r="BL105" s="18" t="s">
        <v>357</v>
      </c>
      <c r="BM105" s="213" t="s">
        <v>1358</v>
      </c>
    </row>
    <row r="106" s="2" customFormat="1">
      <c r="A106" s="39"/>
      <c r="B106" s="40"/>
      <c r="C106" s="41"/>
      <c r="D106" s="272" t="s">
        <v>1150</v>
      </c>
      <c r="E106" s="41"/>
      <c r="F106" s="273" t="s">
        <v>1359</v>
      </c>
      <c r="G106" s="41"/>
      <c r="H106" s="41"/>
      <c r="I106" s="227"/>
      <c r="J106" s="41"/>
      <c r="K106" s="41"/>
      <c r="L106" s="45"/>
      <c r="M106" s="228"/>
      <c r="N106" s="229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1150</v>
      </c>
      <c r="AU106" s="18" t="s">
        <v>73</v>
      </c>
    </row>
    <row r="107" s="2" customFormat="1">
      <c r="A107" s="39"/>
      <c r="B107" s="40"/>
      <c r="C107" s="41"/>
      <c r="D107" s="225" t="s">
        <v>204</v>
      </c>
      <c r="E107" s="41"/>
      <c r="F107" s="226" t="s">
        <v>1360</v>
      </c>
      <c r="G107" s="41"/>
      <c r="H107" s="41"/>
      <c r="I107" s="227"/>
      <c r="J107" s="41"/>
      <c r="K107" s="41"/>
      <c r="L107" s="45"/>
      <c r="M107" s="228"/>
      <c r="N107" s="229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204</v>
      </c>
      <c r="AU107" s="18" t="s">
        <v>73</v>
      </c>
    </row>
    <row r="108" s="13" customFormat="1">
      <c r="A108" s="13"/>
      <c r="B108" s="230"/>
      <c r="C108" s="231"/>
      <c r="D108" s="225" t="s">
        <v>304</v>
      </c>
      <c r="E108" s="232" t="s">
        <v>19</v>
      </c>
      <c r="F108" s="233" t="s">
        <v>1361</v>
      </c>
      <c r="G108" s="231"/>
      <c r="H108" s="234">
        <v>820.80000000000007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304</v>
      </c>
      <c r="AU108" s="240" t="s">
        <v>73</v>
      </c>
      <c r="AV108" s="13" t="s">
        <v>78</v>
      </c>
      <c r="AW108" s="13" t="s">
        <v>306</v>
      </c>
      <c r="AX108" s="13" t="s">
        <v>73</v>
      </c>
      <c r="AY108" s="240" t="s">
        <v>129</v>
      </c>
    </row>
    <row r="109" s="12" customFormat="1" ht="25.92" customHeight="1">
      <c r="A109" s="12"/>
      <c r="B109" s="186"/>
      <c r="C109" s="187"/>
      <c r="D109" s="188" t="s">
        <v>67</v>
      </c>
      <c r="E109" s="189" t="s">
        <v>319</v>
      </c>
      <c r="F109" s="189" t="s">
        <v>320</v>
      </c>
      <c r="G109" s="187"/>
      <c r="H109" s="187"/>
      <c r="I109" s="190"/>
      <c r="J109" s="191">
        <f>BK109</f>
        <v>0</v>
      </c>
      <c r="K109" s="187"/>
      <c r="L109" s="192"/>
      <c r="M109" s="193"/>
      <c r="N109" s="194"/>
      <c r="O109" s="194"/>
      <c r="P109" s="195">
        <f>P110</f>
        <v>0</v>
      </c>
      <c r="Q109" s="194"/>
      <c r="R109" s="195">
        <f>R110</f>
        <v>0</v>
      </c>
      <c r="S109" s="194"/>
      <c r="T109" s="196">
        <f>T110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7" t="s">
        <v>148</v>
      </c>
      <c r="AT109" s="198" t="s">
        <v>67</v>
      </c>
      <c r="AU109" s="198" t="s">
        <v>68</v>
      </c>
      <c r="AY109" s="197" t="s">
        <v>129</v>
      </c>
      <c r="BK109" s="199">
        <f>BK110</f>
        <v>0</v>
      </c>
    </row>
    <row r="110" s="12" customFormat="1" ht="22.8" customHeight="1">
      <c r="A110" s="12"/>
      <c r="B110" s="186"/>
      <c r="C110" s="187"/>
      <c r="D110" s="188" t="s">
        <v>67</v>
      </c>
      <c r="E110" s="200" t="s">
        <v>328</v>
      </c>
      <c r="F110" s="200" t="s">
        <v>329</v>
      </c>
      <c r="G110" s="187"/>
      <c r="H110" s="187"/>
      <c r="I110" s="190"/>
      <c r="J110" s="201">
        <f>BK110</f>
        <v>0</v>
      </c>
      <c r="K110" s="187"/>
      <c r="L110" s="192"/>
      <c r="M110" s="193"/>
      <c r="N110" s="194"/>
      <c r="O110" s="194"/>
      <c r="P110" s="195">
        <f>SUM(P111:P120)</f>
        <v>0</v>
      </c>
      <c r="Q110" s="194"/>
      <c r="R110" s="195">
        <f>SUM(R111:R120)</f>
        <v>0</v>
      </c>
      <c r="S110" s="194"/>
      <c r="T110" s="196">
        <f>SUM(T111:T120)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197" t="s">
        <v>148</v>
      </c>
      <c r="AT110" s="198" t="s">
        <v>67</v>
      </c>
      <c r="AU110" s="198" t="s">
        <v>73</v>
      </c>
      <c r="AY110" s="197" t="s">
        <v>129</v>
      </c>
      <c r="BK110" s="199">
        <f>SUM(BK111:BK120)</f>
        <v>0</v>
      </c>
    </row>
    <row r="111" s="2" customFormat="1" ht="16.5" customHeight="1">
      <c r="A111" s="39"/>
      <c r="B111" s="40"/>
      <c r="C111" s="202" t="s">
        <v>160</v>
      </c>
      <c r="D111" s="202" t="s">
        <v>132</v>
      </c>
      <c r="E111" s="203" t="s">
        <v>1362</v>
      </c>
      <c r="F111" s="204" t="s">
        <v>1363</v>
      </c>
      <c r="G111" s="205" t="s">
        <v>1364</v>
      </c>
      <c r="H111" s="206">
        <v>1</v>
      </c>
      <c r="I111" s="207"/>
      <c r="J111" s="208">
        <f>ROUND(I111*H111,2)</f>
        <v>0</v>
      </c>
      <c r="K111" s="204" t="s">
        <v>1148</v>
      </c>
      <c r="L111" s="45"/>
      <c r="M111" s="209" t="s">
        <v>19</v>
      </c>
      <c r="N111" s="210" t="s">
        <v>39</v>
      </c>
      <c r="O111" s="85"/>
      <c r="P111" s="211">
        <f>O111*H111</f>
        <v>0</v>
      </c>
      <c r="Q111" s="211">
        <v>0</v>
      </c>
      <c r="R111" s="211">
        <f>Q111*H111</f>
        <v>0</v>
      </c>
      <c r="S111" s="211">
        <v>0</v>
      </c>
      <c r="T111" s="212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3" t="s">
        <v>326</v>
      </c>
      <c r="AT111" s="213" t="s">
        <v>132</v>
      </c>
      <c r="AU111" s="213" t="s">
        <v>78</v>
      </c>
      <c r="AY111" s="18" t="s">
        <v>129</v>
      </c>
      <c r="BE111" s="214">
        <f>IF(N111="základní",J111,0)</f>
        <v>0</v>
      </c>
      <c r="BF111" s="214">
        <f>IF(N111="snížená",J111,0)</f>
        <v>0</v>
      </c>
      <c r="BG111" s="214">
        <f>IF(N111="zákl. přenesená",J111,0)</f>
        <v>0</v>
      </c>
      <c r="BH111" s="214">
        <f>IF(N111="sníž. přenesená",J111,0)</f>
        <v>0</v>
      </c>
      <c r="BI111" s="214">
        <f>IF(N111="nulová",J111,0)</f>
        <v>0</v>
      </c>
      <c r="BJ111" s="18" t="s">
        <v>73</v>
      </c>
      <c r="BK111" s="214">
        <f>ROUND(I111*H111,2)</f>
        <v>0</v>
      </c>
      <c r="BL111" s="18" t="s">
        <v>326</v>
      </c>
      <c r="BM111" s="213" t="s">
        <v>1365</v>
      </c>
    </row>
    <row r="112" s="2" customFormat="1">
      <c r="A112" s="39"/>
      <c r="B112" s="40"/>
      <c r="C112" s="41"/>
      <c r="D112" s="272" t="s">
        <v>1150</v>
      </c>
      <c r="E112" s="41"/>
      <c r="F112" s="273" t="s">
        <v>1366</v>
      </c>
      <c r="G112" s="41"/>
      <c r="H112" s="41"/>
      <c r="I112" s="227"/>
      <c r="J112" s="41"/>
      <c r="K112" s="41"/>
      <c r="L112" s="45"/>
      <c r="M112" s="228"/>
      <c r="N112" s="229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1150</v>
      </c>
      <c r="AU112" s="18" t="s">
        <v>78</v>
      </c>
    </row>
    <row r="113" s="2" customFormat="1" ht="16.5" customHeight="1">
      <c r="A113" s="39"/>
      <c r="B113" s="40"/>
      <c r="C113" s="202" t="s">
        <v>164</v>
      </c>
      <c r="D113" s="202" t="s">
        <v>132</v>
      </c>
      <c r="E113" s="203" t="s">
        <v>1367</v>
      </c>
      <c r="F113" s="204" t="s">
        <v>1368</v>
      </c>
      <c r="G113" s="205" t="s">
        <v>1364</v>
      </c>
      <c r="H113" s="206">
        <v>1</v>
      </c>
      <c r="I113" s="207"/>
      <c r="J113" s="208">
        <f>ROUND(I113*H113,2)</f>
        <v>0</v>
      </c>
      <c r="K113" s="204" t="s">
        <v>1148</v>
      </c>
      <c r="L113" s="45"/>
      <c r="M113" s="209" t="s">
        <v>19</v>
      </c>
      <c r="N113" s="210" t="s">
        <v>39</v>
      </c>
      <c r="O113" s="85"/>
      <c r="P113" s="211">
        <f>O113*H113</f>
        <v>0</v>
      </c>
      <c r="Q113" s="211">
        <v>0</v>
      </c>
      <c r="R113" s="211">
        <f>Q113*H113</f>
        <v>0</v>
      </c>
      <c r="S113" s="211">
        <v>0</v>
      </c>
      <c r="T113" s="212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3" t="s">
        <v>326</v>
      </c>
      <c r="AT113" s="213" t="s">
        <v>132</v>
      </c>
      <c r="AU113" s="213" t="s">
        <v>78</v>
      </c>
      <c r="AY113" s="18" t="s">
        <v>129</v>
      </c>
      <c r="BE113" s="214">
        <f>IF(N113="základní",J113,0)</f>
        <v>0</v>
      </c>
      <c r="BF113" s="214">
        <f>IF(N113="snížená",J113,0)</f>
        <v>0</v>
      </c>
      <c r="BG113" s="214">
        <f>IF(N113="zákl. přenesená",J113,0)</f>
        <v>0</v>
      </c>
      <c r="BH113" s="214">
        <f>IF(N113="sníž. přenesená",J113,0)</f>
        <v>0</v>
      </c>
      <c r="BI113" s="214">
        <f>IF(N113="nulová",J113,0)</f>
        <v>0</v>
      </c>
      <c r="BJ113" s="18" t="s">
        <v>73</v>
      </c>
      <c r="BK113" s="214">
        <f>ROUND(I113*H113,2)</f>
        <v>0</v>
      </c>
      <c r="BL113" s="18" t="s">
        <v>326</v>
      </c>
      <c r="BM113" s="213" t="s">
        <v>1369</v>
      </c>
    </row>
    <row r="114" s="2" customFormat="1">
      <c r="A114" s="39"/>
      <c r="B114" s="40"/>
      <c r="C114" s="41"/>
      <c r="D114" s="272" t="s">
        <v>1150</v>
      </c>
      <c r="E114" s="41"/>
      <c r="F114" s="273" t="s">
        <v>1370</v>
      </c>
      <c r="G114" s="41"/>
      <c r="H114" s="41"/>
      <c r="I114" s="227"/>
      <c r="J114" s="41"/>
      <c r="K114" s="41"/>
      <c r="L114" s="45"/>
      <c r="M114" s="228"/>
      <c r="N114" s="229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1150</v>
      </c>
      <c r="AU114" s="18" t="s">
        <v>78</v>
      </c>
    </row>
    <row r="115" s="2" customFormat="1" ht="16.5" customHeight="1">
      <c r="A115" s="39"/>
      <c r="B115" s="40"/>
      <c r="C115" s="202" t="s">
        <v>168</v>
      </c>
      <c r="D115" s="202" t="s">
        <v>132</v>
      </c>
      <c r="E115" s="203" t="s">
        <v>1371</v>
      </c>
      <c r="F115" s="204" t="s">
        <v>1372</v>
      </c>
      <c r="G115" s="205" t="s">
        <v>1364</v>
      </c>
      <c r="H115" s="206">
        <v>1</v>
      </c>
      <c r="I115" s="207"/>
      <c r="J115" s="208">
        <f>ROUND(I115*H115,2)</f>
        <v>0</v>
      </c>
      <c r="K115" s="204" t="s">
        <v>1148</v>
      </c>
      <c r="L115" s="45"/>
      <c r="M115" s="209" t="s">
        <v>19</v>
      </c>
      <c r="N115" s="210" t="s">
        <v>39</v>
      </c>
      <c r="O115" s="85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3" t="s">
        <v>326</v>
      </c>
      <c r="AT115" s="213" t="s">
        <v>132</v>
      </c>
      <c r="AU115" s="213" t="s">
        <v>78</v>
      </c>
      <c r="AY115" s="18" t="s">
        <v>129</v>
      </c>
      <c r="BE115" s="214">
        <f>IF(N115="základní",J115,0)</f>
        <v>0</v>
      </c>
      <c r="BF115" s="214">
        <f>IF(N115="snížená",J115,0)</f>
        <v>0</v>
      </c>
      <c r="BG115" s="214">
        <f>IF(N115="zákl. přenesená",J115,0)</f>
        <v>0</v>
      </c>
      <c r="BH115" s="214">
        <f>IF(N115="sníž. přenesená",J115,0)</f>
        <v>0</v>
      </c>
      <c r="BI115" s="214">
        <f>IF(N115="nulová",J115,0)</f>
        <v>0</v>
      </c>
      <c r="BJ115" s="18" t="s">
        <v>73</v>
      </c>
      <c r="BK115" s="214">
        <f>ROUND(I115*H115,2)</f>
        <v>0</v>
      </c>
      <c r="BL115" s="18" t="s">
        <v>326</v>
      </c>
      <c r="BM115" s="213" t="s">
        <v>1373</v>
      </c>
    </row>
    <row r="116" s="2" customFormat="1">
      <c r="A116" s="39"/>
      <c r="B116" s="40"/>
      <c r="C116" s="41"/>
      <c r="D116" s="272" t="s">
        <v>1150</v>
      </c>
      <c r="E116" s="41"/>
      <c r="F116" s="273" t="s">
        <v>1374</v>
      </c>
      <c r="G116" s="41"/>
      <c r="H116" s="41"/>
      <c r="I116" s="227"/>
      <c r="J116" s="41"/>
      <c r="K116" s="41"/>
      <c r="L116" s="45"/>
      <c r="M116" s="228"/>
      <c r="N116" s="229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1150</v>
      </c>
      <c r="AU116" s="18" t="s">
        <v>78</v>
      </c>
    </row>
    <row r="117" s="2" customFormat="1" ht="16.5" customHeight="1">
      <c r="A117" s="39"/>
      <c r="B117" s="40"/>
      <c r="C117" s="202" t="s">
        <v>172</v>
      </c>
      <c r="D117" s="202" t="s">
        <v>132</v>
      </c>
      <c r="E117" s="203" t="s">
        <v>1375</v>
      </c>
      <c r="F117" s="204" t="s">
        <v>1376</v>
      </c>
      <c r="G117" s="205" t="s">
        <v>1364</v>
      </c>
      <c r="H117" s="206">
        <v>1</v>
      </c>
      <c r="I117" s="207"/>
      <c r="J117" s="208">
        <f>ROUND(I117*H117,2)</f>
        <v>0</v>
      </c>
      <c r="K117" s="204" t="s">
        <v>1148</v>
      </c>
      <c r="L117" s="45"/>
      <c r="M117" s="209" t="s">
        <v>19</v>
      </c>
      <c r="N117" s="210" t="s">
        <v>39</v>
      </c>
      <c r="O117" s="85"/>
      <c r="P117" s="211">
        <f>O117*H117</f>
        <v>0</v>
      </c>
      <c r="Q117" s="211">
        <v>0</v>
      </c>
      <c r="R117" s="211">
        <f>Q117*H117</f>
        <v>0</v>
      </c>
      <c r="S117" s="211">
        <v>0</v>
      </c>
      <c r="T117" s="212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3" t="s">
        <v>326</v>
      </c>
      <c r="AT117" s="213" t="s">
        <v>132</v>
      </c>
      <c r="AU117" s="213" t="s">
        <v>78</v>
      </c>
      <c r="AY117" s="18" t="s">
        <v>129</v>
      </c>
      <c r="BE117" s="214">
        <f>IF(N117="základní",J117,0)</f>
        <v>0</v>
      </c>
      <c r="BF117" s="214">
        <f>IF(N117="snížená",J117,0)</f>
        <v>0</v>
      </c>
      <c r="BG117" s="214">
        <f>IF(N117="zákl. přenesená",J117,0)</f>
        <v>0</v>
      </c>
      <c r="BH117" s="214">
        <f>IF(N117="sníž. přenesená",J117,0)</f>
        <v>0</v>
      </c>
      <c r="BI117" s="214">
        <f>IF(N117="nulová",J117,0)</f>
        <v>0</v>
      </c>
      <c r="BJ117" s="18" t="s">
        <v>73</v>
      </c>
      <c r="BK117" s="214">
        <f>ROUND(I117*H117,2)</f>
        <v>0</v>
      </c>
      <c r="BL117" s="18" t="s">
        <v>326</v>
      </c>
      <c r="BM117" s="213" t="s">
        <v>1377</v>
      </c>
    </row>
    <row r="118" s="2" customFormat="1">
      <c r="A118" s="39"/>
      <c r="B118" s="40"/>
      <c r="C118" s="41"/>
      <c r="D118" s="272" t="s">
        <v>1150</v>
      </c>
      <c r="E118" s="41"/>
      <c r="F118" s="273" t="s">
        <v>1378</v>
      </c>
      <c r="G118" s="41"/>
      <c r="H118" s="41"/>
      <c r="I118" s="227"/>
      <c r="J118" s="41"/>
      <c r="K118" s="41"/>
      <c r="L118" s="45"/>
      <c r="M118" s="228"/>
      <c r="N118" s="229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1150</v>
      </c>
      <c r="AU118" s="18" t="s">
        <v>78</v>
      </c>
    </row>
    <row r="119" s="2" customFormat="1" ht="16.5" customHeight="1">
      <c r="A119" s="39"/>
      <c r="B119" s="40"/>
      <c r="C119" s="202" t="s">
        <v>178</v>
      </c>
      <c r="D119" s="202" t="s">
        <v>132</v>
      </c>
      <c r="E119" s="203" t="s">
        <v>1379</v>
      </c>
      <c r="F119" s="204" t="s">
        <v>1380</v>
      </c>
      <c r="G119" s="205" t="s">
        <v>1364</v>
      </c>
      <c r="H119" s="206">
        <v>1</v>
      </c>
      <c r="I119" s="207"/>
      <c r="J119" s="208">
        <f>ROUND(I119*H119,2)</f>
        <v>0</v>
      </c>
      <c r="K119" s="204" t="s">
        <v>1148</v>
      </c>
      <c r="L119" s="45"/>
      <c r="M119" s="209" t="s">
        <v>19</v>
      </c>
      <c r="N119" s="210" t="s">
        <v>39</v>
      </c>
      <c r="O119" s="85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326</v>
      </c>
      <c r="AT119" s="213" t="s">
        <v>132</v>
      </c>
      <c r="AU119" s="213" t="s">
        <v>78</v>
      </c>
      <c r="AY119" s="18" t="s">
        <v>129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73</v>
      </c>
      <c r="BK119" s="214">
        <f>ROUND(I119*H119,2)</f>
        <v>0</v>
      </c>
      <c r="BL119" s="18" t="s">
        <v>326</v>
      </c>
      <c r="BM119" s="213" t="s">
        <v>1381</v>
      </c>
    </row>
    <row r="120" s="2" customFormat="1">
      <c r="A120" s="39"/>
      <c r="B120" s="40"/>
      <c r="C120" s="41"/>
      <c r="D120" s="272" t="s">
        <v>1150</v>
      </c>
      <c r="E120" s="41"/>
      <c r="F120" s="273" t="s">
        <v>1382</v>
      </c>
      <c r="G120" s="41"/>
      <c r="H120" s="41"/>
      <c r="I120" s="227"/>
      <c r="J120" s="41"/>
      <c r="K120" s="41"/>
      <c r="L120" s="45"/>
      <c r="M120" s="274"/>
      <c r="N120" s="275"/>
      <c r="O120" s="244"/>
      <c r="P120" s="244"/>
      <c r="Q120" s="244"/>
      <c r="R120" s="244"/>
      <c r="S120" s="244"/>
      <c r="T120" s="27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1150</v>
      </c>
      <c r="AU120" s="18" t="s">
        <v>78</v>
      </c>
    </row>
    <row r="121" s="2" customFormat="1" ht="6.96" customHeight="1">
      <c r="A121" s="39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45"/>
      <c r="M121" s="39"/>
      <c r="O121" s="39"/>
      <c r="P121" s="39"/>
      <c r="Q121" s="39"/>
      <c r="R121" s="39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</sheetData>
  <sheetProtection sheet="1" autoFilter="0" formatColumns="0" formatRows="0" objects="1" scenarios="1" spinCount="100000" saltValue="hoKxhHdoVZvRMlhtq3JgmR0vi7dz8BCuIKxUm4Xj0yI1si/A2cUCrEcVWuXPu4QBJXqUdBjkd1xWbmnIGOqCiQ==" hashValue="9VQWJOPIM4Z8f6LVMRhWZT52S5vo2Tz2CSBEete2R3ocBw2blgwSMPrfl+MkbUlptd9tCtizpIXWvWSuiQ3i0Q==" algorithmName="SHA-512" password="CC35"/>
  <autoFilter ref="C83:K12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3_01/997013609"/>
    <hyperlink ref="F91" r:id="rId2" display="https://podminky.urs.cz/item/CS_URS_2023_01/997013602"/>
    <hyperlink ref="F94" r:id="rId3" display="https://podminky.urs.cz/item/CS_URS_2023_01/997013655"/>
    <hyperlink ref="F97" r:id="rId4" display="https://podminky.urs.cz/item/CS_URS_2023_01/997013645"/>
    <hyperlink ref="F101" r:id="rId5" display="https://podminky.urs.cz/item/CS_URS_2023_01/9902900200"/>
    <hyperlink ref="F103" r:id="rId6" display="https://podminky.urs.cz/item/CS_URS_2023_01/997013501"/>
    <hyperlink ref="F106" r:id="rId7" display="https://podminky.urs.cz/item/CS_URS_2023_01/997013509"/>
    <hyperlink ref="F112" r:id="rId8" display="https://podminky.urs.cz/item/CS_URS_2023_01/032103000"/>
    <hyperlink ref="F114" r:id="rId9" display="https://podminky.urs.cz/item/CS_URS_2023_01/013244000"/>
    <hyperlink ref="F116" r:id="rId10" display="https://podminky.urs.cz/item/CS_URS_2023_01/013254000"/>
    <hyperlink ref="F118" r:id="rId11" display="https://podminky.urs.cz/item/CS_URS_2023_01/032803000"/>
    <hyperlink ref="F120" r:id="rId12" display="https://podminky.urs.cz/item/CS_URS_2023_01/0329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1"/>
      <c r="AT3" s="18" t="s">
        <v>78</v>
      </c>
    </row>
    <row r="4" s="1" customFormat="1" ht="24.96" customHeight="1">
      <c r="B4" s="21"/>
      <c r="D4" s="130" t="s">
        <v>94</v>
      </c>
      <c r="L4" s="21"/>
      <c r="M4" s="131" t="s">
        <v>10</v>
      </c>
      <c r="AT4" s="18" t="s">
        <v>306</v>
      </c>
    </row>
    <row r="5" s="1" customFormat="1" ht="6.96" customHeight="1">
      <c r="B5" s="21"/>
      <c r="L5" s="21"/>
    </row>
    <row r="6" s="1" customFormat="1" ht="12" customHeight="1">
      <c r="B6" s="21"/>
      <c r="D6" s="132" t="s">
        <v>16</v>
      </c>
      <c r="L6" s="21"/>
    </row>
    <row r="7" s="1" customFormat="1" ht="16.5" customHeight="1">
      <c r="B7" s="21"/>
      <c r="E7" s="247" t="str">
        <f>'Rekapitulace stavby'!K6</f>
        <v>Oprava rozvodny NN v TS- KV Horní nádraží_2023</v>
      </c>
      <c r="F7" s="132"/>
      <c r="G7" s="132"/>
      <c r="H7" s="132"/>
      <c r="L7" s="21"/>
    </row>
    <row r="8" s="2" customFormat="1" ht="12" customHeight="1">
      <c r="A8" s="39"/>
      <c r="B8" s="45"/>
      <c r="C8" s="39"/>
      <c r="D8" s="132" t="s">
        <v>349</v>
      </c>
      <c r="E8" s="39"/>
      <c r="F8" s="39"/>
      <c r="G8" s="39"/>
      <c r="H8" s="39"/>
      <c r="I8" s="39"/>
      <c r="J8" s="39"/>
      <c r="K8" s="39"/>
      <c r="L8" s="133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34" t="s">
        <v>1383</v>
      </c>
      <c r="F9" s="39"/>
      <c r="G9" s="39"/>
      <c r="H9" s="39"/>
      <c r="I9" s="39"/>
      <c r="J9" s="39"/>
      <c r="K9" s="39"/>
      <c r="L9" s="133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3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2" t="s">
        <v>18</v>
      </c>
      <c r="E11" s="39"/>
      <c r="F11" s="135" t="s">
        <v>19</v>
      </c>
      <c r="G11" s="39"/>
      <c r="H11" s="39"/>
      <c r="I11" s="132" t="s">
        <v>20</v>
      </c>
      <c r="J11" s="135" t="s">
        <v>1384</v>
      </c>
      <c r="K11" s="39"/>
      <c r="L11" s="133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2" t="s">
        <v>21</v>
      </c>
      <c r="E12" s="39"/>
      <c r="F12" s="135" t="s">
        <v>22</v>
      </c>
      <c r="G12" s="39"/>
      <c r="H12" s="39"/>
      <c r="I12" s="132" t="s">
        <v>23</v>
      </c>
      <c r="J12" s="136" t="str">
        <f>'Rekapitulace stavby'!AN8</f>
        <v>9. 5. 2023</v>
      </c>
      <c r="K12" s="39"/>
      <c r="L12" s="133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3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2" t="s">
        <v>25</v>
      </c>
      <c r="E14" s="39"/>
      <c r="F14" s="39"/>
      <c r="G14" s="39"/>
      <c r="H14" s="39"/>
      <c r="I14" s="132" t="s">
        <v>26</v>
      </c>
      <c r="J14" s="135" t="str">
        <f>IF('Rekapitulace stavby'!AN10="","",'Rekapitulace stavby'!AN10)</f>
        <v/>
      </c>
      <c r="K14" s="39"/>
      <c r="L14" s="133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5" t="str">
        <f>IF('Rekapitulace stavby'!E11="","",'Rekapitulace stavby'!E11)</f>
        <v xml:space="preserve"> </v>
      </c>
      <c r="F15" s="39"/>
      <c r="G15" s="39"/>
      <c r="H15" s="39"/>
      <c r="I15" s="132" t="s">
        <v>27</v>
      </c>
      <c r="J15" s="135" t="str">
        <f>IF('Rekapitulace stavby'!AN11="","",'Rekapitulace stavby'!AN11)</f>
        <v/>
      </c>
      <c r="K15" s="39"/>
      <c r="L15" s="133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3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2" t="s">
        <v>28</v>
      </c>
      <c r="E17" s="39"/>
      <c r="F17" s="39"/>
      <c r="G17" s="39"/>
      <c r="H17" s="39"/>
      <c r="I17" s="132" t="s">
        <v>26</v>
      </c>
      <c r="J17" s="34" t="str">
        <f>'Rekapitulace stavby'!AN13</f>
        <v>Vyplň údaj</v>
      </c>
      <c r="K17" s="39"/>
      <c r="L17" s="133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5"/>
      <c r="G18" s="135"/>
      <c r="H18" s="135"/>
      <c r="I18" s="132" t="s">
        <v>27</v>
      </c>
      <c r="J18" s="34" t="str">
        <f>'Rekapitulace stavby'!AN14</f>
        <v>Vyplň údaj</v>
      </c>
      <c r="K18" s="39"/>
      <c r="L18" s="133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3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2" t="s">
        <v>30</v>
      </c>
      <c r="E20" s="39"/>
      <c r="F20" s="39"/>
      <c r="G20" s="39"/>
      <c r="H20" s="39"/>
      <c r="I20" s="132" t="s">
        <v>26</v>
      </c>
      <c r="J20" s="135" t="s">
        <v>19</v>
      </c>
      <c r="K20" s="39"/>
      <c r="L20" s="133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5" t="s">
        <v>22</v>
      </c>
      <c r="F21" s="39"/>
      <c r="G21" s="39"/>
      <c r="H21" s="39"/>
      <c r="I21" s="132" t="s">
        <v>27</v>
      </c>
      <c r="J21" s="135" t="s">
        <v>19</v>
      </c>
      <c r="K21" s="39"/>
      <c r="L21" s="133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3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2" t="s">
        <v>31</v>
      </c>
      <c r="E23" s="39"/>
      <c r="F23" s="39"/>
      <c r="G23" s="39"/>
      <c r="H23" s="39"/>
      <c r="I23" s="132" t="s">
        <v>26</v>
      </c>
      <c r="J23" s="135" t="str">
        <f>IF('Rekapitulace stavby'!AN19="","",'Rekapitulace stavby'!AN19)</f>
        <v/>
      </c>
      <c r="K23" s="39"/>
      <c r="L23" s="133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5" t="str">
        <f>IF('Rekapitulace stavby'!E20="","",'Rekapitulace stavby'!E20)</f>
        <v xml:space="preserve"> </v>
      </c>
      <c r="F24" s="39"/>
      <c r="G24" s="39"/>
      <c r="H24" s="39"/>
      <c r="I24" s="132" t="s">
        <v>27</v>
      </c>
      <c r="J24" s="135" t="str">
        <f>IF('Rekapitulace stavby'!AN20="","",'Rekapitulace stavby'!AN20)</f>
        <v/>
      </c>
      <c r="K24" s="39"/>
      <c r="L24" s="133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3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2" t="s">
        <v>32</v>
      </c>
      <c r="E26" s="39"/>
      <c r="F26" s="39"/>
      <c r="G26" s="39"/>
      <c r="H26" s="39"/>
      <c r="I26" s="39"/>
      <c r="J26" s="39"/>
      <c r="K26" s="39"/>
      <c r="L26" s="133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3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1"/>
      <c r="E29" s="141"/>
      <c r="F29" s="141"/>
      <c r="G29" s="141"/>
      <c r="H29" s="141"/>
      <c r="I29" s="141"/>
      <c r="J29" s="141"/>
      <c r="K29" s="141"/>
      <c r="L29" s="133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2" t="s">
        <v>34</v>
      </c>
      <c r="E30" s="39"/>
      <c r="F30" s="39"/>
      <c r="G30" s="39"/>
      <c r="H30" s="39"/>
      <c r="I30" s="39"/>
      <c r="J30" s="143">
        <f>ROUND(J94, 2)</f>
        <v>0</v>
      </c>
      <c r="K30" s="39"/>
      <c r="L30" s="133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1"/>
      <c r="E31" s="141"/>
      <c r="F31" s="141"/>
      <c r="G31" s="141"/>
      <c r="H31" s="141"/>
      <c r="I31" s="141"/>
      <c r="J31" s="141"/>
      <c r="K31" s="141"/>
      <c r="L31" s="133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4" t="s">
        <v>36</v>
      </c>
      <c r="G32" s="39"/>
      <c r="H32" s="39"/>
      <c r="I32" s="144" t="s">
        <v>35</v>
      </c>
      <c r="J32" s="144" t="s">
        <v>37</v>
      </c>
      <c r="K32" s="39"/>
      <c r="L32" s="133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5" t="s">
        <v>38</v>
      </c>
      <c r="E33" s="132" t="s">
        <v>39</v>
      </c>
      <c r="F33" s="146">
        <f>ROUND((SUM(BE94:BE243)),  2)</f>
        <v>0</v>
      </c>
      <c r="G33" s="39"/>
      <c r="H33" s="39"/>
      <c r="I33" s="147">
        <v>0.20999999999999999</v>
      </c>
      <c r="J33" s="146">
        <f>ROUND(((SUM(BE94:BE243))*I33),  2)</f>
        <v>0</v>
      </c>
      <c r="K33" s="39"/>
      <c r="L33" s="133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2" t="s">
        <v>40</v>
      </c>
      <c r="F34" s="146">
        <f>ROUND((SUM(BF94:BF243)),  2)</f>
        <v>0</v>
      </c>
      <c r="G34" s="39"/>
      <c r="H34" s="39"/>
      <c r="I34" s="147">
        <v>0.14999999999999999</v>
      </c>
      <c r="J34" s="146">
        <f>ROUND(((SUM(BF94:BF243))*I34),  2)</f>
        <v>0</v>
      </c>
      <c r="K34" s="39"/>
      <c r="L34" s="133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32" t="s">
        <v>38</v>
      </c>
      <c r="E35" s="132" t="s">
        <v>41</v>
      </c>
      <c r="F35" s="146">
        <f>ROUND((SUM(BG94:BG243)),  2)</f>
        <v>0</v>
      </c>
      <c r="G35" s="39"/>
      <c r="H35" s="39"/>
      <c r="I35" s="147">
        <v>0.20999999999999999</v>
      </c>
      <c r="J35" s="146">
        <f>0</f>
        <v>0</v>
      </c>
      <c r="K35" s="39"/>
      <c r="L35" s="133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32" t="s">
        <v>42</v>
      </c>
      <c r="F36" s="146">
        <f>ROUND((SUM(BH94:BH243)),  2)</f>
        <v>0</v>
      </c>
      <c r="G36" s="39"/>
      <c r="H36" s="39"/>
      <c r="I36" s="147">
        <v>0.14999999999999999</v>
      </c>
      <c r="J36" s="146">
        <f>0</f>
        <v>0</v>
      </c>
      <c r="K36" s="39"/>
      <c r="L36" s="133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2" t="s">
        <v>43</v>
      </c>
      <c r="F37" s="146">
        <f>ROUND((SUM(BI94:BI243)),  2)</f>
        <v>0</v>
      </c>
      <c r="G37" s="39"/>
      <c r="H37" s="39"/>
      <c r="I37" s="147">
        <v>0</v>
      </c>
      <c r="J37" s="146">
        <f>0</f>
        <v>0</v>
      </c>
      <c r="K37" s="39"/>
      <c r="L37" s="133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3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48"/>
      <c r="D39" s="149" t="s">
        <v>44</v>
      </c>
      <c r="E39" s="150"/>
      <c r="F39" s="150"/>
      <c r="G39" s="151" t="s">
        <v>45</v>
      </c>
      <c r="H39" s="152" t="s">
        <v>46</v>
      </c>
      <c r="I39" s="150"/>
      <c r="J39" s="153">
        <f>SUM(J30:J37)</f>
        <v>0</v>
      </c>
      <c r="K39" s="154"/>
      <c r="L39" s="133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33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3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3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248" t="str">
        <f>E7</f>
        <v>Oprava rozvodny NN v TS- KV Horní nádraží_2023</v>
      </c>
      <c r="F48" s="33"/>
      <c r="G48" s="33"/>
      <c r="H48" s="33"/>
      <c r="I48" s="41"/>
      <c r="J48" s="41"/>
      <c r="K48" s="41"/>
      <c r="L48" s="133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349</v>
      </c>
      <c r="D49" s="41"/>
      <c r="E49" s="41"/>
      <c r="F49" s="41"/>
      <c r="G49" s="41"/>
      <c r="H49" s="41"/>
      <c r="I49" s="41"/>
      <c r="J49" s="41"/>
      <c r="K49" s="41"/>
      <c r="L49" s="133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30" customHeight="1">
      <c r="A50" s="39"/>
      <c r="B50" s="40"/>
      <c r="C50" s="41"/>
      <c r="D50" s="41"/>
      <c r="E50" s="70" t="str">
        <f>E9</f>
        <v>06 -2021-4510-06/RDS - Karlovy Vary trafostanice h.n. - malování vniřních i venkovních zdí, oprava podlahy</v>
      </c>
      <c r="F50" s="41"/>
      <c r="G50" s="41"/>
      <c r="H50" s="41"/>
      <c r="I50" s="41"/>
      <c r="J50" s="41"/>
      <c r="K50" s="41"/>
      <c r="L50" s="133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3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9. 5. 2023</v>
      </c>
      <c r="K52" s="41"/>
      <c r="L52" s="133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3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3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31</v>
      </c>
      <c r="J55" s="37" t="str">
        <f>E24</f>
        <v xml:space="preserve"> </v>
      </c>
      <c r="K55" s="41"/>
      <c r="L55" s="133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3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59" t="s">
        <v>96</v>
      </c>
      <c r="D57" s="160"/>
      <c r="E57" s="160"/>
      <c r="F57" s="160"/>
      <c r="G57" s="160"/>
      <c r="H57" s="160"/>
      <c r="I57" s="160"/>
      <c r="J57" s="161" t="s">
        <v>97</v>
      </c>
      <c r="K57" s="160"/>
      <c r="L57" s="133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3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2" t="s">
        <v>66</v>
      </c>
      <c r="D59" s="41"/>
      <c r="E59" s="41"/>
      <c r="F59" s="41"/>
      <c r="G59" s="41"/>
      <c r="H59" s="41"/>
      <c r="I59" s="41"/>
      <c r="J59" s="103">
        <f>J94</f>
        <v>0</v>
      </c>
      <c r="K59" s="41"/>
      <c r="L59" s="133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63"/>
      <c r="C60" s="164"/>
      <c r="D60" s="165" t="s">
        <v>99</v>
      </c>
      <c r="E60" s="166"/>
      <c r="F60" s="166"/>
      <c r="G60" s="166"/>
      <c r="H60" s="166"/>
      <c r="I60" s="166"/>
      <c r="J60" s="167">
        <f>J95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9"/>
      <c r="C61" s="170"/>
      <c r="D61" s="171" t="s">
        <v>100</v>
      </c>
      <c r="E61" s="172"/>
      <c r="F61" s="172"/>
      <c r="G61" s="172"/>
      <c r="H61" s="172"/>
      <c r="I61" s="172"/>
      <c r="J61" s="173">
        <f>J96</f>
        <v>0</v>
      </c>
      <c r="K61" s="170"/>
      <c r="L61" s="17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9"/>
      <c r="C62" s="170"/>
      <c r="D62" s="171" t="s">
        <v>101</v>
      </c>
      <c r="E62" s="172"/>
      <c r="F62" s="172"/>
      <c r="G62" s="172"/>
      <c r="H62" s="172"/>
      <c r="I62" s="172"/>
      <c r="J62" s="173">
        <f>J129</f>
        <v>0</v>
      </c>
      <c r="K62" s="170"/>
      <c r="L62" s="17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3"/>
      <c r="C63" s="164"/>
      <c r="D63" s="165" t="s">
        <v>102</v>
      </c>
      <c r="E63" s="166"/>
      <c r="F63" s="166"/>
      <c r="G63" s="166"/>
      <c r="H63" s="166"/>
      <c r="I63" s="166"/>
      <c r="J63" s="167">
        <f>J136</f>
        <v>0</v>
      </c>
      <c r="K63" s="164"/>
      <c r="L63" s="168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9"/>
      <c r="C64" s="170"/>
      <c r="D64" s="171" t="s">
        <v>103</v>
      </c>
      <c r="E64" s="172"/>
      <c r="F64" s="172"/>
      <c r="G64" s="172"/>
      <c r="H64" s="172"/>
      <c r="I64" s="172"/>
      <c r="J64" s="173">
        <f>J137</f>
        <v>0</v>
      </c>
      <c r="K64" s="170"/>
      <c r="L64" s="17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9"/>
      <c r="C65" s="170"/>
      <c r="D65" s="171" t="s">
        <v>104</v>
      </c>
      <c r="E65" s="172"/>
      <c r="F65" s="172"/>
      <c r="G65" s="172"/>
      <c r="H65" s="172"/>
      <c r="I65" s="172"/>
      <c r="J65" s="173">
        <f>J148</f>
        <v>0</v>
      </c>
      <c r="K65" s="170"/>
      <c r="L65" s="17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9"/>
      <c r="C66" s="170"/>
      <c r="D66" s="171" t="s">
        <v>105</v>
      </c>
      <c r="E66" s="172"/>
      <c r="F66" s="172"/>
      <c r="G66" s="172"/>
      <c r="H66" s="172"/>
      <c r="I66" s="172"/>
      <c r="J66" s="173">
        <f>J154</f>
        <v>0</v>
      </c>
      <c r="K66" s="170"/>
      <c r="L66" s="17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9"/>
      <c r="C67" s="170"/>
      <c r="D67" s="171" t="s">
        <v>106</v>
      </c>
      <c r="E67" s="172"/>
      <c r="F67" s="172"/>
      <c r="G67" s="172"/>
      <c r="H67" s="172"/>
      <c r="I67" s="172"/>
      <c r="J67" s="173">
        <f>J159</f>
        <v>0</v>
      </c>
      <c r="K67" s="170"/>
      <c r="L67" s="17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9"/>
      <c r="C68" s="170"/>
      <c r="D68" s="171" t="s">
        <v>107</v>
      </c>
      <c r="E68" s="172"/>
      <c r="F68" s="172"/>
      <c r="G68" s="172"/>
      <c r="H68" s="172"/>
      <c r="I68" s="172"/>
      <c r="J68" s="173">
        <f>J207</f>
        <v>0</v>
      </c>
      <c r="K68" s="170"/>
      <c r="L68" s="17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3"/>
      <c r="C69" s="164"/>
      <c r="D69" s="165" t="s">
        <v>108</v>
      </c>
      <c r="E69" s="166"/>
      <c r="F69" s="166"/>
      <c r="G69" s="166"/>
      <c r="H69" s="166"/>
      <c r="I69" s="166"/>
      <c r="J69" s="167">
        <f>J228</f>
        <v>0</v>
      </c>
      <c r="K69" s="164"/>
      <c r="L69" s="168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69"/>
      <c r="C70" s="170"/>
      <c r="D70" s="171" t="s">
        <v>109</v>
      </c>
      <c r="E70" s="172"/>
      <c r="F70" s="172"/>
      <c r="G70" s="172"/>
      <c r="H70" s="172"/>
      <c r="I70" s="172"/>
      <c r="J70" s="173">
        <f>J229</f>
        <v>0</v>
      </c>
      <c r="K70" s="170"/>
      <c r="L70" s="17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9"/>
      <c r="C71" s="170"/>
      <c r="D71" s="171" t="s">
        <v>110</v>
      </c>
      <c r="E71" s="172"/>
      <c r="F71" s="172"/>
      <c r="G71" s="172"/>
      <c r="H71" s="172"/>
      <c r="I71" s="172"/>
      <c r="J71" s="173">
        <f>J232</f>
        <v>0</v>
      </c>
      <c r="K71" s="170"/>
      <c r="L71" s="17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69"/>
      <c r="C72" s="170"/>
      <c r="D72" s="171" t="s">
        <v>111</v>
      </c>
      <c r="E72" s="172"/>
      <c r="F72" s="172"/>
      <c r="G72" s="172"/>
      <c r="H72" s="172"/>
      <c r="I72" s="172"/>
      <c r="J72" s="173">
        <f>J235</f>
        <v>0</v>
      </c>
      <c r="K72" s="170"/>
      <c r="L72" s="17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69"/>
      <c r="C73" s="170"/>
      <c r="D73" s="171" t="s">
        <v>112</v>
      </c>
      <c r="E73" s="172"/>
      <c r="F73" s="172"/>
      <c r="G73" s="172"/>
      <c r="H73" s="172"/>
      <c r="I73" s="172"/>
      <c r="J73" s="173">
        <f>J238</f>
        <v>0</v>
      </c>
      <c r="K73" s="170"/>
      <c r="L73" s="17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69"/>
      <c r="C74" s="170"/>
      <c r="D74" s="171" t="s">
        <v>113</v>
      </c>
      <c r="E74" s="172"/>
      <c r="F74" s="172"/>
      <c r="G74" s="172"/>
      <c r="H74" s="172"/>
      <c r="I74" s="172"/>
      <c r="J74" s="173">
        <f>J241</f>
        <v>0</v>
      </c>
      <c r="K74" s="170"/>
      <c r="L74" s="174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3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61"/>
      <c r="J76" s="61"/>
      <c r="K76" s="61"/>
      <c r="L76" s="133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33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114</v>
      </c>
      <c r="D81" s="41"/>
      <c r="E81" s="41"/>
      <c r="F81" s="41"/>
      <c r="G81" s="41"/>
      <c r="H81" s="41"/>
      <c r="I81" s="41"/>
      <c r="J81" s="41"/>
      <c r="K81" s="41"/>
      <c r="L81" s="133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3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16</v>
      </c>
      <c r="D83" s="41"/>
      <c r="E83" s="41"/>
      <c r="F83" s="41"/>
      <c r="G83" s="41"/>
      <c r="H83" s="41"/>
      <c r="I83" s="41"/>
      <c r="J83" s="41"/>
      <c r="K83" s="41"/>
      <c r="L83" s="133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248" t="str">
        <f>E7</f>
        <v>Oprava rozvodny NN v TS- KV Horní nádraží_2023</v>
      </c>
      <c r="F84" s="33"/>
      <c r="G84" s="33"/>
      <c r="H84" s="33"/>
      <c r="I84" s="41"/>
      <c r="J84" s="41"/>
      <c r="K84" s="41"/>
      <c r="L84" s="133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349</v>
      </c>
      <c r="D85" s="41"/>
      <c r="E85" s="41"/>
      <c r="F85" s="41"/>
      <c r="G85" s="41"/>
      <c r="H85" s="41"/>
      <c r="I85" s="41"/>
      <c r="J85" s="41"/>
      <c r="K85" s="41"/>
      <c r="L85" s="133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30" customHeight="1">
      <c r="A86" s="39"/>
      <c r="B86" s="40"/>
      <c r="C86" s="41"/>
      <c r="D86" s="41"/>
      <c r="E86" s="70" t="str">
        <f>E9</f>
        <v>06 -2021-4510-06/RDS - Karlovy Vary trafostanice h.n. - malování vniřních i venkovních zdí, oprava podlahy</v>
      </c>
      <c r="F86" s="41"/>
      <c r="G86" s="41"/>
      <c r="H86" s="41"/>
      <c r="I86" s="41"/>
      <c r="J86" s="41"/>
      <c r="K86" s="41"/>
      <c r="L86" s="133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3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21</v>
      </c>
      <c r="D88" s="41"/>
      <c r="E88" s="41"/>
      <c r="F88" s="28" t="str">
        <f>F12</f>
        <v xml:space="preserve"> </v>
      </c>
      <c r="G88" s="41"/>
      <c r="H88" s="41"/>
      <c r="I88" s="33" t="s">
        <v>23</v>
      </c>
      <c r="J88" s="73" t="str">
        <f>IF(J12="","",J12)</f>
        <v>9. 5. 2023</v>
      </c>
      <c r="K88" s="41"/>
      <c r="L88" s="133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3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25</v>
      </c>
      <c r="D90" s="41"/>
      <c r="E90" s="41"/>
      <c r="F90" s="28" t="str">
        <f>E15</f>
        <v xml:space="preserve"> </v>
      </c>
      <c r="G90" s="41"/>
      <c r="H90" s="41"/>
      <c r="I90" s="33" t="s">
        <v>30</v>
      </c>
      <c r="J90" s="37" t="str">
        <f>E21</f>
        <v xml:space="preserve"> </v>
      </c>
      <c r="K90" s="41"/>
      <c r="L90" s="133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28</v>
      </c>
      <c r="D91" s="41"/>
      <c r="E91" s="41"/>
      <c r="F91" s="28" t="str">
        <f>IF(E18="","",E18)</f>
        <v>Vyplň údaj</v>
      </c>
      <c r="G91" s="41"/>
      <c r="H91" s="41"/>
      <c r="I91" s="33" t="s">
        <v>31</v>
      </c>
      <c r="J91" s="37" t="str">
        <f>E24</f>
        <v xml:space="preserve"> </v>
      </c>
      <c r="K91" s="41"/>
      <c r="L91" s="133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3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75"/>
      <c r="B93" s="176"/>
      <c r="C93" s="177" t="s">
        <v>115</v>
      </c>
      <c r="D93" s="178" t="s">
        <v>53</v>
      </c>
      <c r="E93" s="178" t="s">
        <v>49</v>
      </c>
      <c r="F93" s="178" t="s">
        <v>50</v>
      </c>
      <c r="G93" s="178" t="s">
        <v>116</v>
      </c>
      <c r="H93" s="178" t="s">
        <v>117</v>
      </c>
      <c r="I93" s="178" t="s">
        <v>118</v>
      </c>
      <c r="J93" s="178" t="s">
        <v>97</v>
      </c>
      <c r="K93" s="179" t="s">
        <v>119</v>
      </c>
      <c r="L93" s="180"/>
      <c r="M93" s="93" t="s">
        <v>19</v>
      </c>
      <c r="N93" s="94" t="s">
        <v>38</v>
      </c>
      <c r="O93" s="94" t="s">
        <v>120</v>
      </c>
      <c r="P93" s="94" t="s">
        <v>121</v>
      </c>
      <c r="Q93" s="94" t="s">
        <v>122</v>
      </c>
      <c r="R93" s="94" t="s">
        <v>123</v>
      </c>
      <c r="S93" s="94" t="s">
        <v>124</v>
      </c>
      <c r="T93" s="95" t="s">
        <v>125</v>
      </c>
      <c r="U93" s="175"/>
      <c r="V93" s="175"/>
      <c r="W93" s="175"/>
      <c r="X93" s="175"/>
      <c r="Y93" s="175"/>
      <c r="Z93" s="175"/>
      <c r="AA93" s="175"/>
      <c r="AB93" s="175"/>
      <c r="AC93" s="175"/>
      <c r="AD93" s="175"/>
      <c r="AE93" s="175"/>
    </row>
    <row r="94" s="2" customFormat="1" ht="22.8" customHeight="1">
      <c r="A94" s="39"/>
      <c r="B94" s="40"/>
      <c r="C94" s="100" t="s">
        <v>126</v>
      </c>
      <c r="D94" s="41"/>
      <c r="E94" s="41"/>
      <c r="F94" s="41"/>
      <c r="G94" s="41"/>
      <c r="H94" s="41"/>
      <c r="I94" s="41"/>
      <c r="J94" s="181">
        <f>BK94</f>
        <v>0</v>
      </c>
      <c r="K94" s="41"/>
      <c r="L94" s="45"/>
      <c r="M94" s="96"/>
      <c r="N94" s="182"/>
      <c r="O94" s="97"/>
      <c r="P94" s="183">
        <f>P95+P136+P228</f>
        <v>0</v>
      </c>
      <c r="Q94" s="97"/>
      <c r="R94" s="183">
        <f>R95+R136+R228</f>
        <v>2.9510324899999998</v>
      </c>
      <c r="S94" s="97"/>
      <c r="T94" s="184">
        <f>T95+T136+T228</f>
        <v>0.14475688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67</v>
      </c>
      <c r="AU94" s="18" t="s">
        <v>98</v>
      </c>
      <c r="BK94" s="185">
        <f>BK95+BK136+BK228</f>
        <v>0</v>
      </c>
    </row>
    <row r="95" s="12" customFormat="1" ht="25.92" customHeight="1">
      <c r="A95" s="12"/>
      <c r="B95" s="186"/>
      <c r="C95" s="187"/>
      <c r="D95" s="188" t="s">
        <v>67</v>
      </c>
      <c r="E95" s="189" t="s">
        <v>127</v>
      </c>
      <c r="F95" s="189" t="s">
        <v>128</v>
      </c>
      <c r="G95" s="187"/>
      <c r="H95" s="187"/>
      <c r="I95" s="190"/>
      <c r="J95" s="191">
        <f>BK95</f>
        <v>0</v>
      </c>
      <c r="K95" s="187"/>
      <c r="L95" s="192"/>
      <c r="M95" s="193"/>
      <c r="N95" s="194"/>
      <c r="O95" s="194"/>
      <c r="P95" s="195">
        <f>P96+P129</f>
        <v>0</v>
      </c>
      <c r="Q95" s="194"/>
      <c r="R95" s="195">
        <f>R96+R129</f>
        <v>1.8000308999999999</v>
      </c>
      <c r="S95" s="194"/>
      <c r="T95" s="196">
        <f>T96+T129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197" t="s">
        <v>73</v>
      </c>
      <c r="AT95" s="198" t="s">
        <v>67</v>
      </c>
      <c r="AU95" s="198" t="s">
        <v>68</v>
      </c>
      <c r="AY95" s="197" t="s">
        <v>129</v>
      </c>
      <c r="BK95" s="199">
        <f>BK96+BK129</f>
        <v>0</v>
      </c>
    </row>
    <row r="96" s="12" customFormat="1" ht="22.8" customHeight="1">
      <c r="A96" s="12"/>
      <c r="B96" s="186"/>
      <c r="C96" s="187"/>
      <c r="D96" s="188" t="s">
        <v>67</v>
      </c>
      <c r="E96" s="200" t="s">
        <v>130</v>
      </c>
      <c r="F96" s="200" t="s">
        <v>131</v>
      </c>
      <c r="G96" s="187"/>
      <c r="H96" s="187"/>
      <c r="I96" s="190"/>
      <c r="J96" s="201">
        <f>BK96</f>
        <v>0</v>
      </c>
      <c r="K96" s="187"/>
      <c r="L96" s="192"/>
      <c r="M96" s="193"/>
      <c r="N96" s="194"/>
      <c r="O96" s="194"/>
      <c r="P96" s="195">
        <f>SUM(P97:P128)</f>
        <v>0</v>
      </c>
      <c r="Q96" s="194"/>
      <c r="R96" s="195">
        <f>SUM(R97:R128)</f>
        <v>1.8000308999999999</v>
      </c>
      <c r="S96" s="194"/>
      <c r="T96" s="196">
        <f>SUM(T97:T128)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7" t="s">
        <v>73</v>
      </c>
      <c r="AT96" s="198" t="s">
        <v>67</v>
      </c>
      <c r="AU96" s="198" t="s">
        <v>73</v>
      </c>
      <c r="AY96" s="197" t="s">
        <v>129</v>
      </c>
      <c r="BK96" s="199">
        <f>SUM(BK97:BK128)</f>
        <v>0</v>
      </c>
    </row>
    <row r="97" s="2" customFormat="1" ht="16.5" customHeight="1">
      <c r="A97" s="39"/>
      <c r="B97" s="40"/>
      <c r="C97" s="202" t="s">
        <v>73</v>
      </c>
      <c r="D97" s="202" t="s">
        <v>132</v>
      </c>
      <c r="E97" s="203" t="s">
        <v>133</v>
      </c>
      <c r="F97" s="204" t="s">
        <v>134</v>
      </c>
      <c r="G97" s="205" t="s">
        <v>135</v>
      </c>
      <c r="H97" s="206">
        <v>33.972000000000001</v>
      </c>
      <c r="I97" s="207"/>
      <c r="J97" s="208">
        <f>ROUND(I97*H97,2)</f>
        <v>0</v>
      </c>
      <c r="K97" s="204" t="s">
        <v>1385</v>
      </c>
      <c r="L97" s="45"/>
      <c r="M97" s="209" t="s">
        <v>19</v>
      </c>
      <c r="N97" s="210" t="s">
        <v>41</v>
      </c>
      <c r="O97" s="85"/>
      <c r="P97" s="211">
        <f>O97*H97</f>
        <v>0</v>
      </c>
      <c r="Q97" s="211">
        <v>0.0030000000000000001</v>
      </c>
      <c r="R97" s="211">
        <f>Q97*H97</f>
        <v>0.10191600000000001</v>
      </c>
      <c r="S97" s="211">
        <v>0</v>
      </c>
      <c r="T97" s="212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3" t="s">
        <v>136</v>
      </c>
      <c r="AT97" s="213" t="s">
        <v>132</v>
      </c>
      <c r="AU97" s="213" t="s">
        <v>78</v>
      </c>
      <c r="AY97" s="18" t="s">
        <v>129</v>
      </c>
      <c r="BE97" s="214">
        <f>IF(N97="základní",J97,0)</f>
        <v>0</v>
      </c>
      <c r="BF97" s="214">
        <f>IF(N97="snížená",J97,0)</f>
        <v>0</v>
      </c>
      <c r="BG97" s="214">
        <f>IF(N97="zákl. přenesená",J97,0)</f>
        <v>0</v>
      </c>
      <c r="BH97" s="214">
        <f>IF(N97="sníž. přenesená",J97,0)</f>
        <v>0</v>
      </c>
      <c r="BI97" s="214">
        <f>IF(N97="nulová",J97,0)</f>
        <v>0</v>
      </c>
      <c r="BJ97" s="18" t="s">
        <v>136</v>
      </c>
      <c r="BK97" s="214">
        <f>ROUND(I97*H97,2)</f>
        <v>0</v>
      </c>
      <c r="BL97" s="18" t="s">
        <v>136</v>
      </c>
      <c r="BM97" s="213" t="s">
        <v>1386</v>
      </c>
    </row>
    <row r="98" s="2" customFormat="1">
      <c r="A98" s="39"/>
      <c r="B98" s="40"/>
      <c r="C98" s="41"/>
      <c r="D98" s="272" t="s">
        <v>1150</v>
      </c>
      <c r="E98" s="41"/>
      <c r="F98" s="273" t="s">
        <v>1387</v>
      </c>
      <c r="G98" s="41"/>
      <c r="H98" s="41"/>
      <c r="I98" s="227"/>
      <c r="J98" s="41"/>
      <c r="K98" s="41"/>
      <c r="L98" s="45"/>
      <c r="M98" s="228"/>
      <c r="N98" s="229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1150</v>
      </c>
      <c r="AU98" s="18" t="s">
        <v>78</v>
      </c>
    </row>
    <row r="99" s="13" customFormat="1">
      <c r="A99" s="13"/>
      <c r="B99" s="230"/>
      <c r="C99" s="231"/>
      <c r="D99" s="225" t="s">
        <v>304</v>
      </c>
      <c r="E99" s="232" t="s">
        <v>19</v>
      </c>
      <c r="F99" s="233" t="s">
        <v>1388</v>
      </c>
      <c r="G99" s="231"/>
      <c r="H99" s="234">
        <v>33.971999999999994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304</v>
      </c>
      <c r="AU99" s="240" t="s">
        <v>78</v>
      </c>
      <c r="AV99" s="13" t="s">
        <v>78</v>
      </c>
      <c r="AW99" s="13" t="s">
        <v>306</v>
      </c>
      <c r="AX99" s="13" t="s">
        <v>68</v>
      </c>
      <c r="AY99" s="240" t="s">
        <v>129</v>
      </c>
    </row>
    <row r="100" s="15" customFormat="1">
      <c r="A100" s="15"/>
      <c r="B100" s="261"/>
      <c r="C100" s="262"/>
      <c r="D100" s="225" t="s">
        <v>304</v>
      </c>
      <c r="E100" s="263" t="s">
        <v>19</v>
      </c>
      <c r="F100" s="264" t="s">
        <v>1090</v>
      </c>
      <c r="G100" s="262"/>
      <c r="H100" s="265">
        <v>33.971999999999994</v>
      </c>
      <c r="I100" s="266"/>
      <c r="J100" s="262"/>
      <c r="K100" s="262"/>
      <c r="L100" s="267"/>
      <c r="M100" s="268"/>
      <c r="N100" s="269"/>
      <c r="O100" s="269"/>
      <c r="P100" s="269"/>
      <c r="Q100" s="269"/>
      <c r="R100" s="269"/>
      <c r="S100" s="269"/>
      <c r="T100" s="270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71" t="s">
        <v>304</v>
      </c>
      <c r="AU100" s="271" t="s">
        <v>78</v>
      </c>
      <c r="AV100" s="15" t="s">
        <v>136</v>
      </c>
      <c r="AW100" s="15" t="s">
        <v>306</v>
      </c>
      <c r="AX100" s="15" t="s">
        <v>73</v>
      </c>
      <c r="AY100" s="271" t="s">
        <v>129</v>
      </c>
    </row>
    <row r="101" s="2" customFormat="1" ht="16.5" customHeight="1">
      <c r="A101" s="39"/>
      <c r="B101" s="40"/>
      <c r="C101" s="202" t="s">
        <v>78</v>
      </c>
      <c r="D101" s="202" t="s">
        <v>132</v>
      </c>
      <c r="E101" s="203" t="s">
        <v>138</v>
      </c>
      <c r="F101" s="204" t="s">
        <v>139</v>
      </c>
      <c r="G101" s="205" t="s">
        <v>135</v>
      </c>
      <c r="H101" s="206">
        <v>1.335</v>
      </c>
      <c r="I101" s="207"/>
      <c r="J101" s="208">
        <f>ROUND(I101*H101,2)</f>
        <v>0</v>
      </c>
      <c r="K101" s="204" t="s">
        <v>1385</v>
      </c>
      <c r="L101" s="45"/>
      <c r="M101" s="209" t="s">
        <v>19</v>
      </c>
      <c r="N101" s="210" t="s">
        <v>41</v>
      </c>
      <c r="O101" s="85"/>
      <c r="P101" s="211">
        <f>O101*H101</f>
        <v>0</v>
      </c>
      <c r="Q101" s="211">
        <v>0.0373</v>
      </c>
      <c r="R101" s="211">
        <f>Q101*H101</f>
        <v>0.049795499999999999</v>
      </c>
      <c r="S101" s="211">
        <v>0</v>
      </c>
      <c r="T101" s="212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3" t="s">
        <v>136</v>
      </c>
      <c r="AT101" s="213" t="s">
        <v>132</v>
      </c>
      <c r="AU101" s="213" t="s">
        <v>78</v>
      </c>
      <c r="AY101" s="18" t="s">
        <v>129</v>
      </c>
      <c r="BE101" s="214">
        <f>IF(N101="základní",J101,0)</f>
        <v>0</v>
      </c>
      <c r="BF101" s="214">
        <f>IF(N101="snížená",J101,0)</f>
        <v>0</v>
      </c>
      <c r="BG101" s="214">
        <f>IF(N101="zákl. přenesená",J101,0)</f>
        <v>0</v>
      </c>
      <c r="BH101" s="214">
        <f>IF(N101="sníž. přenesená",J101,0)</f>
        <v>0</v>
      </c>
      <c r="BI101" s="214">
        <f>IF(N101="nulová",J101,0)</f>
        <v>0</v>
      </c>
      <c r="BJ101" s="18" t="s">
        <v>136</v>
      </c>
      <c r="BK101" s="214">
        <f>ROUND(I101*H101,2)</f>
        <v>0</v>
      </c>
      <c r="BL101" s="18" t="s">
        <v>136</v>
      </c>
      <c r="BM101" s="213" t="s">
        <v>1389</v>
      </c>
    </row>
    <row r="102" s="2" customFormat="1">
      <c r="A102" s="39"/>
      <c r="B102" s="40"/>
      <c r="C102" s="41"/>
      <c r="D102" s="272" t="s">
        <v>1150</v>
      </c>
      <c r="E102" s="41"/>
      <c r="F102" s="273" t="s">
        <v>1390</v>
      </c>
      <c r="G102" s="41"/>
      <c r="H102" s="41"/>
      <c r="I102" s="227"/>
      <c r="J102" s="41"/>
      <c r="K102" s="41"/>
      <c r="L102" s="45"/>
      <c r="M102" s="228"/>
      <c r="N102" s="229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1150</v>
      </c>
      <c r="AU102" s="18" t="s">
        <v>78</v>
      </c>
    </row>
    <row r="103" s="2" customFormat="1" ht="16.5" customHeight="1">
      <c r="A103" s="39"/>
      <c r="B103" s="40"/>
      <c r="C103" s="202" t="s">
        <v>141</v>
      </c>
      <c r="D103" s="202" t="s">
        <v>132</v>
      </c>
      <c r="E103" s="203" t="s">
        <v>142</v>
      </c>
      <c r="F103" s="204" t="s">
        <v>143</v>
      </c>
      <c r="G103" s="205" t="s">
        <v>135</v>
      </c>
      <c r="H103" s="206">
        <v>94.275999999999996</v>
      </c>
      <c r="I103" s="207"/>
      <c r="J103" s="208">
        <f>ROUND(I103*H103,2)</f>
        <v>0</v>
      </c>
      <c r="K103" s="204" t="s">
        <v>1385</v>
      </c>
      <c r="L103" s="45"/>
      <c r="M103" s="209" t="s">
        <v>19</v>
      </c>
      <c r="N103" s="210" t="s">
        <v>41</v>
      </c>
      <c r="O103" s="85"/>
      <c r="P103" s="211">
        <f>O103*H103</f>
        <v>0</v>
      </c>
      <c r="Q103" s="211">
        <v>0.0030000000000000001</v>
      </c>
      <c r="R103" s="211">
        <f>Q103*H103</f>
        <v>0.28282799999999997</v>
      </c>
      <c r="S103" s="211">
        <v>0</v>
      </c>
      <c r="T103" s="212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3" t="s">
        <v>136</v>
      </c>
      <c r="AT103" s="213" t="s">
        <v>132</v>
      </c>
      <c r="AU103" s="213" t="s">
        <v>78</v>
      </c>
      <c r="AY103" s="18" t="s">
        <v>129</v>
      </c>
      <c r="BE103" s="214">
        <f>IF(N103="základní",J103,0)</f>
        <v>0</v>
      </c>
      <c r="BF103" s="214">
        <f>IF(N103="snížená",J103,0)</f>
        <v>0</v>
      </c>
      <c r="BG103" s="214">
        <f>IF(N103="zákl. přenesená",J103,0)</f>
        <v>0</v>
      </c>
      <c r="BH103" s="214">
        <f>IF(N103="sníž. přenesená",J103,0)</f>
        <v>0</v>
      </c>
      <c r="BI103" s="214">
        <f>IF(N103="nulová",J103,0)</f>
        <v>0</v>
      </c>
      <c r="BJ103" s="18" t="s">
        <v>136</v>
      </c>
      <c r="BK103" s="214">
        <f>ROUND(I103*H103,2)</f>
        <v>0</v>
      </c>
      <c r="BL103" s="18" t="s">
        <v>136</v>
      </c>
      <c r="BM103" s="213" t="s">
        <v>1391</v>
      </c>
    </row>
    <row r="104" s="2" customFormat="1">
      <c r="A104" s="39"/>
      <c r="B104" s="40"/>
      <c r="C104" s="41"/>
      <c r="D104" s="272" t="s">
        <v>1150</v>
      </c>
      <c r="E104" s="41"/>
      <c r="F104" s="273" t="s">
        <v>1392</v>
      </c>
      <c r="G104" s="41"/>
      <c r="H104" s="41"/>
      <c r="I104" s="227"/>
      <c r="J104" s="41"/>
      <c r="K104" s="41"/>
      <c r="L104" s="45"/>
      <c r="M104" s="228"/>
      <c r="N104" s="229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1150</v>
      </c>
      <c r="AU104" s="18" t="s">
        <v>78</v>
      </c>
    </row>
    <row r="105" s="13" customFormat="1">
      <c r="A105" s="13"/>
      <c r="B105" s="230"/>
      <c r="C105" s="231"/>
      <c r="D105" s="225" t="s">
        <v>304</v>
      </c>
      <c r="E105" s="232" t="s">
        <v>19</v>
      </c>
      <c r="F105" s="233" t="s">
        <v>1393</v>
      </c>
      <c r="G105" s="231"/>
      <c r="H105" s="234">
        <v>66.156000000000006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304</v>
      </c>
      <c r="AU105" s="240" t="s">
        <v>78</v>
      </c>
      <c r="AV105" s="13" t="s">
        <v>78</v>
      </c>
      <c r="AW105" s="13" t="s">
        <v>306</v>
      </c>
      <c r="AX105" s="13" t="s">
        <v>68</v>
      </c>
      <c r="AY105" s="240" t="s">
        <v>129</v>
      </c>
    </row>
    <row r="106" s="13" customFormat="1">
      <c r="A106" s="13"/>
      <c r="B106" s="230"/>
      <c r="C106" s="231"/>
      <c r="D106" s="225" t="s">
        <v>304</v>
      </c>
      <c r="E106" s="232" t="s">
        <v>19</v>
      </c>
      <c r="F106" s="233" t="s">
        <v>1394</v>
      </c>
      <c r="G106" s="231"/>
      <c r="H106" s="234">
        <v>28.120000000000001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304</v>
      </c>
      <c r="AU106" s="240" t="s">
        <v>78</v>
      </c>
      <c r="AV106" s="13" t="s">
        <v>78</v>
      </c>
      <c r="AW106" s="13" t="s">
        <v>306</v>
      </c>
      <c r="AX106" s="13" t="s">
        <v>68</v>
      </c>
      <c r="AY106" s="240" t="s">
        <v>129</v>
      </c>
    </row>
    <row r="107" s="15" customFormat="1">
      <c r="A107" s="15"/>
      <c r="B107" s="261"/>
      <c r="C107" s="262"/>
      <c r="D107" s="225" t="s">
        <v>304</v>
      </c>
      <c r="E107" s="263" t="s">
        <v>19</v>
      </c>
      <c r="F107" s="264" t="s">
        <v>1090</v>
      </c>
      <c r="G107" s="262"/>
      <c r="H107" s="265">
        <v>94.27600000000001</v>
      </c>
      <c r="I107" s="266"/>
      <c r="J107" s="262"/>
      <c r="K107" s="262"/>
      <c r="L107" s="267"/>
      <c r="M107" s="268"/>
      <c r="N107" s="269"/>
      <c r="O107" s="269"/>
      <c r="P107" s="269"/>
      <c r="Q107" s="269"/>
      <c r="R107" s="269"/>
      <c r="S107" s="269"/>
      <c r="T107" s="27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71" t="s">
        <v>304</v>
      </c>
      <c r="AU107" s="271" t="s">
        <v>78</v>
      </c>
      <c r="AV107" s="15" t="s">
        <v>136</v>
      </c>
      <c r="AW107" s="15" t="s">
        <v>306</v>
      </c>
      <c r="AX107" s="15" t="s">
        <v>73</v>
      </c>
      <c r="AY107" s="271" t="s">
        <v>129</v>
      </c>
    </row>
    <row r="108" s="2" customFormat="1" ht="16.5" customHeight="1">
      <c r="A108" s="39"/>
      <c r="B108" s="40"/>
      <c r="C108" s="202" t="s">
        <v>136</v>
      </c>
      <c r="D108" s="202" t="s">
        <v>132</v>
      </c>
      <c r="E108" s="203" t="s">
        <v>145</v>
      </c>
      <c r="F108" s="204" t="s">
        <v>146</v>
      </c>
      <c r="G108" s="205" t="s">
        <v>135</v>
      </c>
      <c r="H108" s="206">
        <v>7.5</v>
      </c>
      <c r="I108" s="207"/>
      <c r="J108" s="208">
        <f>ROUND(I108*H108,2)</f>
        <v>0</v>
      </c>
      <c r="K108" s="204" t="s">
        <v>1385</v>
      </c>
      <c r="L108" s="45"/>
      <c r="M108" s="209" t="s">
        <v>19</v>
      </c>
      <c r="N108" s="210" t="s">
        <v>41</v>
      </c>
      <c r="O108" s="85"/>
      <c r="P108" s="211">
        <f>O108*H108</f>
        <v>0</v>
      </c>
      <c r="Q108" s="211">
        <v>0.0373</v>
      </c>
      <c r="R108" s="211">
        <f>Q108*H108</f>
        <v>0.27975</v>
      </c>
      <c r="S108" s="211">
        <v>0</v>
      </c>
      <c r="T108" s="212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3" t="s">
        <v>136</v>
      </c>
      <c r="AT108" s="213" t="s">
        <v>132</v>
      </c>
      <c r="AU108" s="213" t="s">
        <v>78</v>
      </c>
      <c r="AY108" s="18" t="s">
        <v>129</v>
      </c>
      <c r="BE108" s="214">
        <f>IF(N108="základní",J108,0)</f>
        <v>0</v>
      </c>
      <c r="BF108" s="214">
        <f>IF(N108="snížená",J108,0)</f>
        <v>0</v>
      </c>
      <c r="BG108" s="214">
        <f>IF(N108="zákl. přenesená",J108,0)</f>
        <v>0</v>
      </c>
      <c r="BH108" s="214">
        <f>IF(N108="sníž. přenesená",J108,0)</f>
        <v>0</v>
      </c>
      <c r="BI108" s="214">
        <f>IF(N108="nulová",J108,0)</f>
        <v>0</v>
      </c>
      <c r="BJ108" s="18" t="s">
        <v>136</v>
      </c>
      <c r="BK108" s="214">
        <f>ROUND(I108*H108,2)</f>
        <v>0</v>
      </c>
      <c r="BL108" s="18" t="s">
        <v>136</v>
      </c>
      <c r="BM108" s="213" t="s">
        <v>1395</v>
      </c>
    </row>
    <row r="109" s="2" customFormat="1">
      <c r="A109" s="39"/>
      <c r="B109" s="40"/>
      <c r="C109" s="41"/>
      <c r="D109" s="272" t="s">
        <v>1150</v>
      </c>
      <c r="E109" s="41"/>
      <c r="F109" s="273" t="s">
        <v>1396</v>
      </c>
      <c r="G109" s="41"/>
      <c r="H109" s="41"/>
      <c r="I109" s="227"/>
      <c r="J109" s="41"/>
      <c r="K109" s="41"/>
      <c r="L109" s="45"/>
      <c r="M109" s="228"/>
      <c r="N109" s="229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1150</v>
      </c>
      <c r="AU109" s="18" t="s">
        <v>78</v>
      </c>
    </row>
    <row r="110" s="2" customFormat="1" ht="16.5" customHeight="1">
      <c r="A110" s="39"/>
      <c r="B110" s="40"/>
      <c r="C110" s="202" t="s">
        <v>148</v>
      </c>
      <c r="D110" s="202" t="s">
        <v>132</v>
      </c>
      <c r="E110" s="203" t="s">
        <v>149</v>
      </c>
      <c r="F110" s="204" t="s">
        <v>150</v>
      </c>
      <c r="G110" s="205" t="s">
        <v>135</v>
      </c>
      <c r="H110" s="206">
        <v>40</v>
      </c>
      <c r="I110" s="207"/>
      <c r="J110" s="208">
        <f>ROUND(I110*H110,2)</f>
        <v>0</v>
      </c>
      <c r="K110" s="204" t="s">
        <v>1385</v>
      </c>
      <c r="L110" s="45"/>
      <c r="M110" s="209" t="s">
        <v>19</v>
      </c>
      <c r="N110" s="210" t="s">
        <v>41</v>
      </c>
      <c r="O110" s="85"/>
      <c r="P110" s="211">
        <f>O110*H110</f>
        <v>0</v>
      </c>
      <c r="Q110" s="211">
        <v>0</v>
      </c>
      <c r="R110" s="211">
        <f>Q110*H110</f>
        <v>0</v>
      </c>
      <c r="S110" s="211">
        <v>0</v>
      </c>
      <c r="T110" s="212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3" t="s">
        <v>136</v>
      </c>
      <c r="AT110" s="213" t="s">
        <v>132</v>
      </c>
      <c r="AU110" s="213" t="s">
        <v>78</v>
      </c>
      <c r="AY110" s="18" t="s">
        <v>129</v>
      </c>
      <c r="BE110" s="214">
        <f>IF(N110="základní",J110,0)</f>
        <v>0</v>
      </c>
      <c r="BF110" s="214">
        <f>IF(N110="snížená",J110,0)</f>
        <v>0</v>
      </c>
      <c r="BG110" s="214">
        <f>IF(N110="zákl. přenesená",J110,0)</f>
        <v>0</v>
      </c>
      <c r="BH110" s="214">
        <f>IF(N110="sníž. přenesená",J110,0)</f>
        <v>0</v>
      </c>
      <c r="BI110" s="214">
        <f>IF(N110="nulová",J110,0)</f>
        <v>0</v>
      </c>
      <c r="BJ110" s="18" t="s">
        <v>136</v>
      </c>
      <c r="BK110" s="214">
        <f>ROUND(I110*H110,2)</f>
        <v>0</v>
      </c>
      <c r="BL110" s="18" t="s">
        <v>136</v>
      </c>
      <c r="BM110" s="213" t="s">
        <v>1397</v>
      </c>
    </row>
    <row r="111" s="2" customFormat="1">
      <c r="A111" s="39"/>
      <c r="B111" s="40"/>
      <c r="C111" s="41"/>
      <c r="D111" s="272" t="s">
        <v>1150</v>
      </c>
      <c r="E111" s="41"/>
      <c r="F111" s="273" t="s">
        <v>1398</v>
      </c>
      <c r="G111" s="41"/>
      <c r="H111" s="41"/>
      <c r="I111" s="227"/>
      <c r="J111" s="41"/>
      <c r="K111" s="41"/>
      <c r="L111" s="45"/>
      <c r="M111" s="228"/>
      <c r="N111" s="229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1150</v>
      </c>
      <c r="AU111" s="18" t="s">
        <v>78</v>
      </c>
    </row>
    <row r="112" s="2" customFormat="1" ht="16.5" customHeight="1">
      <c r="A112" s="39"/>
      <c r="B112" s="40"/>
      <c r="C112" s="202" t="s">
        <v>130</v>
      </c>
      <c r="D112" s="202" t="s">
        <v>132</v>
      </c>
      <c r="E112" s="203" t="s">
        <v>152</v>
      </c>
      <c r="F112" s="204" t="s">
        <v>153</v>
      </c>
      <c r="G112" s="205" t="s">
        <v>154</v>
      </c>
      <c r="H112" s="206">
        <v>7.5</v>
      </c>
      <c r="I112" s="207"/>
      <c r="J112" s="208">
        <f>ROUND(I112*H112,2)</f>
        <v>0</v>
      </c>
      <c r="K112" s="204" t="s">
        <v>1385</v>
      </c>
      <c r="L112" s="45"/>
      <c r="M112" s="209" t="s">
        <v>19</v>
      </c>
      <c r="N112" s="210" t="s">
        <v>41</v>
      </c>
      <c r="O112" s="85"/>
      <c r="P112" s="211">
        <f>O112*H112</f>
        <v>0</v>
      </c>
      <c r="Q112" s="211">
        <v>0</v>
      </c>
      <c r="R112" s="211">
        <f>Q112*H112</f>
        <v>0</v>
      </c>
      <c r="S112" s="211">
        <v>0</v>
      </c>
      <c r="T112" s="212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3" t="s">
        <v>136</v>
      </c>
      <c r="AT112" s="213" t="s">
        <v>132</v>
      </c>
      <c r="AU112" s="213" t="s">
        <v>78</v>
      </c>
      <c r="AY112" s="18" t="s">
        <v>129</v>
      </c>
      <c r="BE112" s="214">
        <f>IF(N112="základní",J112,0)</f>
        <v>0</v>
      </c>
      <c r="BF112" s="214">
        <f>IF(N112="snížená",J112,0)</f>
        <v>0</v>
      </c>
      <c r="BG112" s="214">
        <f>IF(N112="zákl. přenesená",J112,0)</f>
        <v>0</v>
      </c>
      <c r="BH112" s="214">
        <f>IF(N112="sníž. přenesená",J112,0)</f>
        <v>0</v>
      </c>
      <c r="BI112" s="214">
        <f>IF(N112="nulová",J112,0)</f>
        <v>0</v>
      </c>
      <c r="BJ112" s="18" t="s">
        <v>136</v>
      </c>
      <c r="BK112" s="214">
        <f>ROUND(I112*H112,2)</f>
        <v>0</v>
      </c>
      <c r="BL112" s="18" t="s">
        <v>136</v>
      </c>
      <c r="BM112" s="213" t="s">
        <v>1399</v>
      </c>
    </row>
    <row r="113" s="2" customFormat="1">
      <c r="A113" s="39"/>
      <c r="B113" s="40"/>
      <c r="C113" s="41"/>
      <c r="D113" s="272" t="s">
        <v>1150</v>
      </c>
      <c r="E113" s="41"/>
      <c r="F113" s="273" t="s">
        <v>1400</v>
      </c>
      <c r="G113" s="41"/>
      <c r="H113" s="41"/>
      <c r="I113" s="227"/>
      <c r="J113" s="41"/>
      <c r="K113" s="41"/>
      <c r="L113" s="45"/>
      <c r="M113" s="228"/>
      <c r="N113" s="229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1150</v>
      </c>
      <c r="AU113" s="18" t="s">
        <v>78</v>
      </c>
    </row>
    <row r="114" s="2" customFormat="1" ht="16.5" customHeight="1">
      <c r="A114" s="39"/>
      <c r="B114" s="40"/>
      <c r="C114" s="202" t="s">
        <v>156</v>
      </c>
      <c r="D114" s="202" t="s">
        <v>132</v>
      </c>
      <c r="E114" s="203" t="s">
        <v>157</v>
      </c>
      <c r="F114" s="204" t="s">
        <v>158</v>
      </c>
      <c r="G114" s="205" t="s">
        <v>154</v>
      </c>
      <c r="H114" s="206">
        <v>14.4</v>
      </c>
      <c r="I114" s="207"/>
      <c r="J114" s="208">
        <f>ROUND(I114*H114,2)</f>
        <v>0</v>
      </c>
      <c r="K114" s="204" t="s">
        <v>1385</v>
      </c>
      <c r="L114" s="45"/>
      <c r="M114" s="209" t="s">
        <v>19</v>
      </c>
      <c r="N114" s="210" t="s">
        <v>41</v>
      </c>
      <c r="O114" s="85"/>
      <c r="P114" s="211">
        <f>O114*H114</f>
        <v>0</v>
      </c>
      <c r="Q114" s="211">
        <v>0.0015</v>
      </c>
      <c r="R114" s="211">
        <f>Q114*H114</f>
        <v>0.021600000000000001</v>
      </c>
      <c r="S114" s="211">
        <v>0</v>
      </c>
      <c r="T114" s="21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3" t="s">
        <v>136</v>
      </c>
      <c r="AT114" s="213" t="s">
        <v>132</v>
      </c>
      <c r="AU114" s="213" t="s">
        <v>78</v>
      </c>
      <c r="AY114" s="18" t="s">
        <v>129</v>
      </c>
      <c r="BE114" s="214">
        <f>IF(N114="základní",J114,0)</f>
        <v>0</v>
      </c>
      <c r="BF114" s="214">
        <f>IF(N114="snížená",J114,0)</f>
        <v>0</v>
      </c>
      <c r="BG114" s="214">
        <f>IF(N114="zákl. přenesená",J114,0)</f>
        <v>0</v>
      </c>
      <c r="BH114" s="214">
        <f>IF(N114="sníž. přenesená",J114,0)</f>
        <v>0</v>
      </c>
      <c r="BI114" s="214">
        <f>IF(N114="nulová",J114,0)</f>
        <v>0</v>
      </c>
      <c r="BJ114" s="18" t="s">
        <v>136</v>
      </c>
      <c r="BK114" s="214">
        <f>ROUND(I114*H114,2)</f>
        <v>0</v>
      </c>
      <c r="BL114" s="18" t="s">
        <v>136</v>
      </c>
      <c r="BM114" s="213" t="s">
        <v>1401</v>
      </c>
    </row>
    <row r="115" s="2" customFormat="1">
      <c r="A115" s="39"/>
      <c r="B115" s="40"/>
      <c r="C115" s="41"/>
      <c r="D115" s="272" t="s">
        <v>1150</v>
      </c>
      <c r="E115" s="41"/>
      <c r="F115" s="273" t="s">
        <v>1402</v>
      </c>
      <c r="G115" s="41"/>
      <c r="H115" s="41"/>
      <c r="I115" s="227"/>
      <c r="J115" s="41"/>
      <c r="K115" s="41"/>
      <c r="L115" s="45"/>
      <c r="M115" s="228"/>
      <c r="N115" s="229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1150</v>
      </c>
      <c r="AU115" s="18" t="s">
        <v>78</v>
      </c>
    </row>
    <row r="116" s="13" customFormat="1">
      <c r="A116" s="13"/>
      <c r="B116" s="230"/>
      <c r="C116" s="231"/>
      <c r="D116" s="225" t="s">
        <v>304</v>
      </c>
      <c r="E116" s="232" t="s">
        <v>19</v>
      </c>
      <c r="F116" s="233" t="s">
        <v>1403</v>
      </c>
      <c r="G116" s="231"/>
      <c r="H116" s="234">
        <v>10.4</v>
      </c>
      <c r="I116" s="235"/>
      <c r="J116" s="231"/>
      <c r="K116" s="231"/>
      <c r="L116" s="236"/>
      <c r="M116" s="237"/>
      <c r="N116" s="238"/>
      <c r="O116" s="238"/>
      <c r="P116" s="238"/>
      <c r="Q116" s="238"/>
      <c r="R116" s="238"/>
      <c r="S116" s="238"/>
      <c r="T116" s="239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0" t="s">
        <v>304</v>
      </c>
      <c r="AU116" s="240" t="s">
        <v>78</v>
      </c>
      <c r="AV116" s="13" t="s">
        <v>78</v>
      </c>
      <c r="AW116" s="13" t="s">
        <v>306</v>
      </c>
      <c r="AX116" s="13" t="s">
        <v>68</v>
      </c>
      <c r="AY116" s="240" t="s">
        <v>129</v>
      </c>
    </row>
    <row r="117" s="13" customFormat="1">
      <c r="A117" s="13"/>
      <c r="B117" s="230"/>
      <c r="C117" s="231"/>
      <c r="D117" s="225" t="s">
        <v>304</v>
      </c>
      <c r="E117" s="232" t="s">
        <v>19</v>
      </c>
      <c r="F117" s="233" t="s">
        <v>1404</v>
      </c>
      <c r="G117" s="231"/>
      <c r="H117" s="234">
        <v>4</v>
      </c>
      <c r="I117" s="235"/>
      <c r="J117" s="231"/>
      <c r="K117" s="231"/>
      <c r="L117" s="236"/>
      <c r="M117" s="237"/>
      <c r="N117" s="238"/>
      <c r="O117" s="238"/>
      <c r="P117" s="238"/>
      <c r="Q117" s="238"/>
      <c r="R117" s="238"/>
      <c r="S117" s="238"/>
      <c r="T117" s="239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0" t="s">
        <v>304</v>
      </c>
      <c r="AU117" s="240" t="s">
        <v>78</v>
      </c>
      <c r="AV117" s="13" t="s">
        <v>78</v>
      </c>
      <c r="AW117" s="13" t="s">
        <v>306</v>
      </c>
      <c r="AX117" s="13" t="s">
        <v>68</v>
      </c>
      <c r="AY117" s="240" t="s">
        <v>129</v>
      </c>
    </row>
    <row r="118" s="15" customFormat="1">
      <c r="A118" s="15"/>
      <c r="B118" s="261"/>
      <c r="C118" s="262"/>
      <c r="D118" s="225" t="s">
        <v>304</v>
      </c>
      <c r="E118" s="263" t="s">
        <v>19</v>
      </c>
      <c r="F118" s="264" t="s">
        <v>1090</v>
      </c>
      <c r="G118" s="262"/>
      <c r="H118" s="265">
        <v>14.4</v>
      </c>
      <c r="I118" s="266"/>
      <c r="J118" s="262"/>
      <c r="K118" s="262"/>
      <c r="L118" s="267"/>
      <c r="M118" s="268"/>
      <c r="N118" s="269"/>
      <c r="O118" s="269"/>
      <c r="P118" s="269"/>
      <c r="Q118" s="269"/>
      <c r="R118" s="269"/>
      <c r="S118" s="269"/>
      <c r="T118" s="270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1" t="s">
        <v>304</v>
      </c>
      <c r="AU118" s="271" t="s">
        <v>78</v>
      </c>
      <c r="AV118" s="15" t="s">
        <v>136</v>
      </c>
      <c r="AW118" s="15" t="s">
        <v>306</v>
      </c>
      <c r="AX118" s="15" t="s">
        <v>73</v>
      </c>
      <c r="AY118" s="271" t="s">
        <v>129</v>
      </c>
    </row>
    <row r="119" s="2" customFormat="1" ht="16.5" customHeight="1">
      <c r="A119" s="39"/>
      <c r="B119" s="40"/>
      <c r="C119" s="202" t="s">
        <v>160</v>
      </c>
      <c r="D119" s="202" t="s">
        <v>132</v>
      </c>
      <c r="E119" s="203" t="s">
        <v>161</v>
      </c>
      <c r="F119" s="204" t="s">
        <v>162</v>
      </c>
      <c r="G119" s="205" t="s">
        <v>135</v>
      </c>
      <c r="H119" s="206">
        <v>16.091999999999999</v>
      </c>
      <c r="I119" s="207"/>
      <c r="J119" s="208">
        <f>ROUND(I119*H119,2)</f>
        <v>0</v>
      </c>
      <c r="K119" s="204" t="s">
        <v>1385</v>
      </c>
      <c r="L119" s="45"/>
      <c r="M119" s="209" t="s">
        <v>19</v>
      </c>
      <c r="N119" s="210" t="s">
        <v>41</v>
      </c>
      <c r="O119" s="85"/>
      <c r="P119" s="211">
        <f>O119*H119</f>
        <v>0</v>
      </c>
      <c r="Q119" s="211">
        <v>0.0167</v>
      </c>
      <c r="R119" s="211">
        <f>Q119*H119</f>
        <v>0.26873639999999999</v>
      </c>
      <c r="S119" s="211">
        <v>0</v>
      </c>
      <c r="T119" s="212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3" t="s">
        <v>136</v>
      </c>
      <c r="AT119" s="213" t="s">
        <v>132</v>
      </c>
      <c r="AU119" s="213" t="s">
        <v>78</v>
      </c>
      <c r="AY119" s="18" t="s">
        <v>129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8" t="s">
        <v>136</v>
      </c>
      <c r="BK119" s="214">
        <f>ROUND(I119*H119,2)</f>
        <v>0</v>
      </c>
      <c r="BL119" s="18" t="s">
        <v>136</v>
      </c>
      <c r="BM119" s="213" t="s">
        <v>1405</v>
      </c>
    </row>
    <row r="120" s="2" customFormat="1">
      <c r="A120" s="39"/>
      <c r="B120" s="40"/>
      <c r="C120" s="41"/>
      <c r="D120" s="272" t="s">
        <v>1150</v>
      </c>
      <c r="E120" s="41"/>
      <c r="F120" s="273" t="s">
        <v>1406</v>
      </c>
      <c r="G120" s="41"/>
      <c r="H120" s="41"/>
      <c r="I120" s="227"/>
      <c r="J120" s="41"/>
      <c r="K120" s="41"/>
      <c r="L120" s="45"/>
      <c r="M120" s="228"/>
      <c r="N120" s="229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1150</v>
      </c>
      <c r="AU120" s="18" t="s">
        <v>78</v>
      </c>
    </row>
    <row r="121" s="13" customFormat="1">
      <c r="A121" s="13"/>
      <c r="B121" s="230"/>
      <c r="C121" s="231"/>
      <c r="D121" s="225" t="s">
        <v>304</v>
      </c>
      <c r="E121" s="232" t="s">
        <v>19</v>
      </c>
      <c r="F121" s="233" t="s">
        <v>1407</v>
      </c>
      <c r="G121" s="231"/>
      <c r="H121" s="234">
        <v>16.091999999999999</v>
      </c>
      <c r="I121" s="235"/>
      <c r="J121" s="231"/>
      <c r="K121" s="231"/>
      <c r="L121" s="236"/>
      <c r="M121" s="237"/>
      <c r="N121" s="238"/>
      <c r="O121" s="238"/>
      <c r="P121" s="238"/>
      <c r="Q121" s="238"/>
      <c r="R121" s="238"/>
      <c r="S121" s="238"/>
      <c r="T121" s="239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0" t="s">
        <v>304</v>
      </c>
      <c r="AU121" s="240" t="s">
        <v>78</v>
      </c>
      <c r="AV121" s="13" t="s">
        <v>78</v>
      </c>
      <c r="AW121" s="13" t="s">
        <v>306</v>
      </c>
      <c r="AX121" s="13" t="s">
        <v>68</v>
      </c>
      <c r="AY121" s="240" t="s">
        <v>129</v>
      </c>
    </row>
    <row r="122" s="15" customFormat="1">
      <c r="A122" s="15"/>
      <c r="B122" s="261"/>
      <c r="C122" s="262"/>
      <c r="D122" s="225" t="s">
        <v>304</v>
      </c>
      <c r="E122" s="263" t="s">
        <v>19</v>
      </c>
      <c r="F122" s="264" t="s">
        <v>1090</v>
      </c>
      <c r="G122" s="262"/>
      <c r="H122" s="265">
        <v>16.091999999999999</v>
      </c>
      <c r="I122" s="266"/>
      <c r="J122" s="262"/>
      <c r="K122" s="262"/>
      <c r="L122" s="267"/>
      <c r="M122" s="268"/>
      <c r="N122" s="269"/>
      <c r="O122" s="269"/>
      <c r="P122" s="269"/>
      <c r="Q122" s="269"/>
      <c r="R122" s="269"/>
      <c r="S122" s="269"/>
      <c r="T122" s="27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1" t="s">
        <v>304</v>
      </c>
      <c r="AU122" s="271" t="s">
        <v>78</v>
      </c>
      <c r="AV122" s="15" t="s">
        <v>136</v>
      </c>
      <c r="AW122" s="15" t="s">
        <v>306</v>
      </c>
      <c r="AX122" s="15" t="s">
        <v>73</v>
      </c>
      <c r="AY122" s="271" t="s">
        <v>129</v>
      </c>
    </row>
    <row r="123" s="2" customFormat="1" ht="16.5" customHeight="1">
      <c r="A123" s="39"/>
      <c r="B123" s="40"/>
      <c r="C123" s="202" t="s">
        <v>164</v>
      </c>
      <c r="D123" s="202" t="s">
        <v>132</v>
      </c>
      <c r="E123" s="203" t="s">
        <v>165</v>
      </c>
      <c r="F123" s="204" t="s">
        <v>166</v>
      </c>
      <c r="G123" s="205" t="s">
        <v>135</v>
      </c>
      <c r="H123" s="206">
        <v>16.091999999999999</v>
      </c>
      <c r="I123" s="207"/>
      <c r="J123" s="208">
        <f>ROUND(I123*H123,2)</f>
        <v>0</v>
      </c>
      <c r="K123" s="204" t="s">
        <v>1385</v>
      </c>
      <c r="L123" s="45"/>
      <c r="M123" s="209" t="s">
        <v>19</v>
      </c>
      <c r="N123" s="210" t="s">
        <v>41</v>
      </c>
      <c r="O123" s="85"/>
      <c r="P123" s="211">
        <f>O123*H123</f>
        <v>0</v>
      </c>
      <c r="Q123" s="211">
        <v>0.0043800000000000002</v>
      </c>
      <c r="R123" s="211">
        <f>Q123*H123</f>
        <v>0.070482959999999997</v>
      </c>
      <c r="S123" s="211">
        <v>0</v>
      </c>
      <c r="T123" s="212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3" t="s">
        <v>136</v>
      </c>
      <c r="AT123" s="213" t="s">
        <v>132</v>
      </c>
      <c r="AU123" s="213" t="s">
        <v>78</v>
      </c>
      <c r="AY123" s="18" t="s">
        <v>129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8" t="s">
        <v>136</v>
      </c>
      <c r="BK123" s="214">
        <f>ROUND(I123*H123,2)</f>
        <v>0</v>
      </c>
      <c r="BL123" s="18" t="s">
        <v>136</v>
      </c>
      <c r="BM123" s="213" t="s">
        <v>1408</v>
      </c>
    </row>
    <row r="124" s="2" customFormat="1">
      <c r="A124" s="39"/>
      <c r="B124" s="40"/>
      <c r="C124" s="41"/>
      <c r="D124" s="272" t="s">
        <v>1150</v>
      </c>
      <c r="E124" s="41"/>
      <c r="F124" s="273" t="s">
        <v>1409</v>
      </c>
      <c r="G124" s="41"/>
      <c r="H124" s="41"/>
      <c r="I124" s="227"/>
      <c r="J124" s="41"/>
      <c r="K124" s="41"/>
      <c r="L124" s="45"/>
      <c r="M124" s="228"/>
      <c r="N124" s="229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1150</v>
      </c>
      <c r="AU124" s="18" t="s">
        <v>78</v>
      </c>
    </row>
    <row r="125" s="2" customFormat="1" ht="16.5" customHeight="1">
      <c r="A125" s="39"/>
      <c r="B125" s="40"/>
      <c r="C125" s="202" t="s">
        <v>168</v>
      </c>
      <c r="D125" s="202" t="s">
        <v>132</v>
      </c>
      <c r="E125" s="203" t="s">
        <v>169</v>
      </c>
      <c r="F125" s="204" t="s">
        <v>170</v>
      </c>
      <c r="G125" s="205" t="s">
        <v>135</v>
      </c>
      <c r="H125" s="206">
        <v>16.091999999999999</v>
      </c>
      <c r="I125" s="207"/>
      <c r="J125" s="208">
        <f>ROUND(I125*H125,2)</f>
        <v>0</v>
      </c>
      <c r="K125" s="204" t="s">
        <v>1385</v>
      </c>
      <c r="L125" s="45"/>
      <c r="M125" s="209" t="s">
        <v>19</v>
      </c>
      <c r="N125" s="210" t="s">
        <v>41</v>
      </c>
      <c r="O125" s="85"/>
      <c r="P125" s="211">
        <f>O125*H125</f>
        <v>0</v>
      </c>
      <c r="Q125" s="211">
        <v>0.04437</v>
      </c>
      <c r="R125" s="211">
        <f>Q125*H125</f>
        <v>0.71400203999999989</v>
      </c>
      <c r="S125" s="211">
        <v>0</v>
      </c>
      <c r="T125" s="212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3" t="s">
        <v>136</v>
      </c>
      <c r="AT125" s="213" t="s">
        <v>132</v>
      </c>
      <c r="AU125" s="213" t="s">
        <v>78</v>
      </c>
      <c r="AY125" s="18" t="s">
        <v>129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8" t="s">
        <v>136</v>
      </c>
      <c r="BK125" s="214">
        <f>ROUND(I125*H125,2)</f>
        <v>0</v>
      </c>
      <c r="BL125" s="18" t="s">
        <v>136</v>
      </c>
      <c r="BM125" s="213" t="s">
        <v>1410</v>
      </c>
    </row>
    <row r="126" s="2" customFormat="1">
      <c r="A126" s="39"/>
      <c r="B126" s="40"/>
      <c r="C126" s="41"/>
      <c r="D126" s="272" t="s">
        <v>1150</v>
      </c>
      <c r="E126" s="41"/>
      <c r="F126" s="273" t="s">
        <v>1411</v>
      </c>
      <c r="G126" s="41"/>
      <c r="H126" s="41"/>
      <c r="I126" s="227"/>
      <c r="J126" s="41"/>
      <c r="K126" s="41"/>
      <c r="L126" s="45"/>
      <c r="M126" s="228"/>
      <c r="N126" s="229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1150</v>
      </c>
      <c r="AU126" s="18" t="s">
        <v>78</v>
      </c>
    </row>
    <row r="127" s="2" customFormat="1" ht="16.5" customHeight="1">
      <c r="A127" s="39"/>
      <c r="B127" s="40"/>
      <c r="C127" s="202" t="s">
        <v>172</v>
      </c>
      <c r="D127" s="202" t="s">
        <v>132</v>
      </c>
      <c r="E127" s="203" t="s">
        <v>173</v>
      </c>
      <c r="F127" s="204" t="s">
        <v>174</v>
      </c>
      <c r="G127" s="205" t="s">
        <v>175</v>
      </c>
      <c r="H127" s="206">
        <v>78</v>
      </c>
      <c r="I127" s="207"/>
      <c r="J127" s="208">
        <f>ROUND(I127*H127,2)</f>
        <v>0</v>
      </c>
      <c r="K127" s="204" t="s">
        <v>1385</v>
      </c>
      <c r="L127" s="45"/>
      <c r="M127" s="209" t="s">
        <v>19</v>
      </c>
      <c r="N127" s="210" t="s">
        <v>41</v>
      </c>
      <c r="O127" s="85"/>
      <c r="P127" s="211">
        <f>O127*H127</f>
        <v>0</v>
      </c>
      <c r="Q127" s="211">
        <v>0.00013999999999999999</v>
      </c>
      <c r="R127" s="211">
        <f>Q127*H127</f>
        <v>0.010919999999999999</v>
      </c>
      <c r="S127" s="211">
        <v>0</v>
      </c>
      <c r="T127" s="21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3" t="s">
        <v>136</v>
      </c>
      <c r="AT127" s="213" t="s">
        <v>132</v>
      </c>
      <c r="AU127" s="213" t="s">
        <v>78</v>
      </c>
      <c r="AY127" s="18" t="s">
        <v>129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8" t="s">
        <v>136</v>
      </c>
      <c r="BK127" s="214">
        <f>ROUND(I127*H127,2)</f>
        <v>0</v>
      </c>
      <c r="BL127" s="18" t="s">
        <v>136</v>
      </c>
      <c r="BM127" s="213" t="s">
        <v>1412</v>
      </c>
    </row>
    <row r="128" s="2" customFormat="1">
      <c r="A128" s="39"/>
      <c r="B128" s="40"/>
      <c r="C128" s="41"/>
      <c r="D128" s="272" t="s">
        <v>1150</v>
      </c>
      <c r="E128" s="41"/>
      <c r="F128" s="273" t="s">
        <v>1413</v>
      </c>
      <c r="G128" s="41"/>
      <c r="H128" s="41"/>
      <c r="I128" s="227"/>
      <c r="J128" s="41"/>
      <c r="K128" s="41"/>
      <c r="L128" s="45"/>
      <c r="M128" s="228"/>
      <c r="N128" s="229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1150</v>
      </c>
      <c r="AU128" s="18" t="s">
        <v>78</v>
      </c>
    </row>
    <row r="129" s="12" customFormat="1" ht="22.8" customHeight="1">
      <c r="A129" s="12"/>
      <c r="B129" s="186"/>
      <c r="C129" s="187"/>
      <c r="D129" s="188" t="s">
        <v>67</v>
      </c>
      <c r="E129" s="200" t="s">
        <v>164</v>
      </c>
      <c r="F129" s="200" t="s">
        <v>177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f>SUM(P130:P135)</f>
        <v>0</v>
      </c>
      <c r="Q129" s="194"/>
      <c r="R129" s="195">
        <f>SUM(R130:R135)</f>
        <v>0</v>
      </c>
      <c r="S129" s="194"/>
      <c r="T129" s="196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97" t="s">
        <v>73</v>
      </c>
      <c r="AT129" s="198" t="s">
        <v>67</v>
      </c>
      <c r="AU129" s="198" t="s">
        <v>73</v>
      </c>
      <c r="AY129" s="197" t="s">
        <v>129</v>
      </c>
      <c r="BK129" s="199">
        <f>SUM(BK130:BK135)</f>
        <v>0</v>
      </c>
    </row>
    <row r="130" s="2" customFormat="1" ht="16.5" customHeight="1">
      <c r="A130" s="39"/>
      <c r="B130" s="40"/>
      <c r="C130" s="202" t="s">
        <v>178</v>
      </c>
      <c r="D130" s="202" t="s">
        <v>132</v>
      </c>
      <c r="E130" s="203" t="s">
        <v>179</v>
      </c>
      <c r="F130" s="204" t="s">
        <v>180</v>
      </c>
      <c r="G130" s="205" t="s">
        <v>181</v>
      </c>
      <c r="H130" s="206">
        <v>3</v>
      </c>
      <c r="I130" s="207"/>
      <c r="J130" s="208">
        <f>ROUND(I130*H130,2)</f>
        <v>0</v>
      </c>
      <c r="K130" s="204" t="s">
        <v>1385</v>
      </c>
      <c r="L130" s="45"/>
      <c r="M130" s="209" t="s">
        <v>19</v>
      </c>
      <c r="N130" s="210" t="s">
        <v>41</v>
      </c>
      <c r="O130" s="85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3" t="s">
        <v>136</v>
      </c>
      <c r="AT130" s="213" t="s">
        <v>132</v>
      </c>
      <c r="AU130" s="213" t="s">
        <v>78</v>
      </c>
      <c r="AY130" s="18" t="s">
        <v>129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8" t="s">
        <v>136</v>
      </c>
      <c r="BK130" s="214">
        <f>ROUND(I130*H130,2)</f>
        <v>0</v>
      </c>
      <c r="BL130" s="18" t="s">
        <v>136</v>
      </c>
      <c r="BM130" s="213" t="s">
        <v>1414</v>
      </c>
    </row>
    <row r="131" s="2" customFormat="1">
      <c r="A131" s="39"/>
      <c r="B131" s="40"/>
      <c r="C131" s="41"/>
      <c r="D131" s="272" t="s">
        <v>1150</v>
      </c>
      <c r="E131" s="41"/>
      <c r="F131" s="273" t="s">
        <v>1415</v>
      </c>
      <c r="G131" s="41"/>
      <c r="H131" s="41"/>
      <c r="I131" s="227"/>
      <c r="J131" s="41"/>
      <c r="K131" s="41"/>
      <c r="L131" s="45"/>
      <c r="M131" s="228"/>
      <c r="N131" s="229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1150</v>
      </c>
      <c r="AU131" s="18" t="s">
        <v>78</v>
      </c>
    </row>
    <row r="132" s="2" customFormat="1" ht="21.75" customHeight="1">
      <c r="A132" s="39"/>
      <c r="B132" s="40"/>
      <c r="C132" s="202" t="s">
        <v>183</v>
      </c>
      <c r="D132" s="202" t="s">
        <v>132</v>
      </c>
      <c r="E132" s="203" t="s">
        <v>184</v>
      </c>
      <c r="F132" s="204" t="s">
        <v>185</v>
      </c>
      <c r="G132" s="205" t="s">
        <v>181</v>
      </c>
      <c r="H132" s="206">
        <v>10</v>
      </c>
      <c r="I132" s="207"/>
      <c r="J132" s="208">
        <f>ROUND(I132*H132,2)</f>
        <v>0</v>
      </c>
      <c r="K132" s="204" t="s">
        <v>1385</v>
      </c>
      <c r="L132" s="45"/>
      <c r="M132" s="209" t="s">
        <v>19</v>
      </c>
      <c r="N132" s="210" t="s">
        <v>41</v>
      </c>
      <c r="O132" s="85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3" t="s">
        <v>136</v>
      </c>
      <c r="AT132" s="213" t="s">
        <v>132</v>
      </c>
      <c r="AU132" s="213" t="s">
        <v>78</v>
      </c>
      <c r="AY132" s="18" t="s">
        <v>129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8" t="s">
        <v>136</v>
      </c>
      <c r="BK132" s="214">
        <f>ROUND(I132*H132,2)</f>
        <v>0</v>
      </c>
      <c r="BL132" s="18" t="s">
        <v>136</v>
      </c>
      <c r="BM132" s="213" t="s">
        <v>1416</v>
      </c>
    </row>
    <row r="133" s="2" customFormat="1">
      <c r="A133" s="39"/>
      <c r="B133" s="40"/>
      <c r="C133" s="41"/>
      <c r="D133" s="272" t="s">
        <v>1150</v>
      </c>
      <c r="E133" s="41"/>
      <c r="F133" s="273" t="s">
        <v>1417</v>
      </c>
      <c r="G133" s="41"/>
      <c r="H133" s="41"/>
      <c r="I133" s="227"/>
      <c r="J133" s="41"/>
      <c r="K133" s="41"/>
      <c r="L133" s="45"/>
      <c r="M133" s="228"/>
      <c r="N133" s="229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1150</v>
      </c>
      <c r="AU133" s="18" t="s">
        <v>78</v>
      </c>
    </row>
    <row r="134" s="2" customFormat="1" ht="16.5" customHeight="1">
      <c r="A134" s="39"/>
      <c r="B134" s="40"/>
      <c r="C134" s="202" t="s">
        <v>187</v>
      </c>
      <c r="D134" s="202" t="s">
        <v>132</v>
      </c>
      <c r="E134" s="203" t="s">
        <v>188</v>
      </c>
      <c r="F134" s="204" t="s">
        <v>189</v>
      </c>
      <c r="G134" s="205" t="s">
        <v>181</v>
      </c>
      <c r="H134" s="206">
        <v>3</v>
      </c>
      <c r="I134" s="207"/>
      <c r="J134" s="208">
        <f>ROUND(I134*H134,2)</f>
        <v>0</v>
      </c>
      <c r="K134" s="204" t="s">
        <v>1385</v>
      </c>
      <c r="L134" s="45"/>
      <c r="M134" s="209" t="s">
        <v>19</v>
      </c>
      <c r="N134" s="210" t="s">
        <v>41</v>
      </c>
      <c r="O134" s="85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3" t="s">
        <v>136</v>
      </c>
      <c r="AT134" s="213" t="s">
        <v>132</v>
      </c>
      <c r="AU134" s="213" t="s">
        <v>78</v>
      </c>
      <c r="AY134" s="18" t="s">
        <v>129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8" t="s">
        <v>136</v>
      </c>
      <c r="BK134" s="214">
        <f>ROUND(I134*H134,2)</f>
        <v>0</v>
      </c>
      <c r="BL134" s="18" t="s">
        <v>136</v>
      </c>
      <c r="BM134" s="213" t="s">
        <v>1418</v>
      </c>
    </row>
    <row r="135" s="2" customFormat="1">
      <c r="A135" s="39"/>
      <c r="B135" s="40"/>
      <c r="C135" s="41"/>
      <c r="D135" s="272" t="s">
        <v>1150</v>
      </c>
      <c r="E135" s="41"/>
      <c r="F135" s="273" t="s">
        <v>1419</v>
      </c>
      <c r="G135" s="41"/>
      <c r="H135" s="41"/>
      <c r="I135" s="227"/>
      <c r="J135" s="41"/>
      <c r="K135" s="41"/>
      <c r="L135" s="45"/>
      <c r="M135" s="228"/>
      <c r="N135" s="229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1150</v>
      </c>
      <c r="AU135" s="18" t="s">
        <v>78</v>
      </c>
    </row>
    <row r="136" s="12" customFormat="1" ht="25.92" customHeight="1">
      <c r="A136" s="12"/>
      <c r="B136" s="186"/>
      <c r="C136" s="187"/>
      <c r="D136" s="188" t="s">
        <v>67</v>
      </c>
      <c r="E136" s="189" t="s">
        <v>191</v>
      </c>
      <c r="F136" s="189" t="s">
        <v>192</v>
      </c>
      <c r="G136" s="187"/>
      <c r="H136" s="187"/>
      <c r="I136" s="190"/>
      <c r="J136" s="191">
        <f>BK136</f>
        <v>0</v>
      </c>
      <c r="K136" s="187"/>
      <c r="L136" s="192"/>
      <c r="M136" s="193"/>
      <c r="N136" s="194"/>
      <c r="O136" s="194"/>
      <c r="P136" s="195">
        <f>P137+P148+P154+P159+P207</f>
        <v>0</v>
      </c>
      <c r="Q136" s="194"/>
      <c r="R136" s="195">
        <f>R137+R148+R154+R159+R207</f>
        <v>1.1510015899999999</v>
      </c>
      <c r="S136" s="194"/>
      <c r="T136" s="196">
        <f>T137+T148+T154+T159+T207</f>
        <v>0.14475688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97" t="s">
        <v>78</v>
      </c>
      <c r="AT136" s="198" t="s">
        <v>67</v>
      </c>
      <c r="AU136" s="198" t="s">
        <v>68</v>
      </c>
      <c r="AY136" s="197" t="s">
        <v>129</v>
      </c>
      <c r="BK136" s="199">
        <f>BK137+BK148+BK154+BK159+BK207</f>
        <v>0</v>
      </c>
    </row>
    <row r="137" s="12" customFormat="1" ht="22.8" customHeight="1">
      <c r="A137" s="12"/>
      <c r="B137" s="186"/>
      <c r="C137" s="187"/>
      <c r="D137" s="188" t="s">
        <v>67</v>
      </c>
      <c r="E137" s="200" t="s">
        <v>193</v>
      </c>
      <c r="F137" s="200" t="s">
        <v>194</v>
      </c>
      <c r="G137" s="187"/>
      <c r="H137" s="187"/>
      <c r="I137" s="190"/>
      <c r="J137" s="201">
        <f>BK137</f>
        <v>0</v>
      </c>
      <c r="K137" s="187"/>
      <c r="L137" s="192"/>
      <c r="M137" s="193"/>
      <c r="N137" s="194"/>
      <c r="O137" s="194"/>
      <c r="P137" s="195">
        <f>SUM(P138:P147)</f>
        <v>0</v>
      </c>
      <c r="Q137" s="194"/>
      <c r="R137" s="195">
        <f>SUM(R138:R147)</f>
        <v>0.20000000000000001</v>
      </c>
      <c r="S137" s="194"/>
      <c r="T137" s="196">
        <f>SUM(T138:T147)</f>
        <v>0.10500000000000001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7" t="s">
        <v>78</v>
      </c>
      <c r="AT137" s="198" t="s">
        <v>67</v>
      </c>
      <c r="AU137" s="198" t="s">
        <v>73</v>
      </c>
      <c r="AY137" s="197" t="s">
        <v>129</v>
      </c>
      <c r="BK137" s="199">
        <f>SUM(BK138:BK147)</f>
        <v>0</v>
      </c>
    </row>
    <row r="138" s="2" customFormat="1" ht="16.5" customHeight="1">
      <c r="A138" s="39"/>
      <c r="B138" s="40"/>
      <c r="C138" s="202" t="s">
        <v>8</v>
      </c>
      <c r="D138" s="202" t="s">
        <v>132</v>
      </c>
      <c r="E138" s="203" t="s">
        <v>195</v>
      </c>
      <c r="F138" s="204" t="s">
        <v>196</v>
      </c>
      <c r="G138" s="205" t="s">
        <v>181</v>
      </c>
      <c r="H138" s="206">
        <v>1</v>
      </c>
      <c r="I138" s="207"/>
      <c r="J138" s="208">
        <f>ROUND(I138*H138,2)</f>
        <v>0</v>
      </c>
      <c r="K138" s="204" t="s">
        <v>1385</v>
      </c>
      <c r="L138" s="45"/>
      <c r="M138" s="209" t="s">
        <v>19</v>
      </c>
      <c r="N138" s="210" t="s">
        <v>41</v>
      </c>
      <c r="O138" s="85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3" t="s">
        <v>197</v>
      </c>
      <c r="AT138" s="213" t="s">
        <v>132</v>
      </c>
      <c r="AU138" s="213" t="s">
        <v>78</v>
      </c>
      <c r="AY138" s="18" t="s">
        <v>129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8" t="s">
        <v>136</v>
      </c>
      <c r="BK138" s="214">
        <f>ROUND(I138*H138,2)</f>
        <v>0</v>
      </c>
      <c r="BL138" s="18" t="s">
        <v>197</v>
      </c>
      <c r="BM138" s="213" t="s">
        <v>1420</v>
      </c>
    </row>
    <row r="139" s="2" customFormat="1">
      <c r="A139" s="39"/>
      <c r="B139" s="40"/>
      <c r="C139" s="41"/>
      <c r="D139" s="272" t="s">
        <v>1150</v>
      </c>
      <c r="E139" s="41"/>
      <c r="F139" s="273" t="s">
        <v>1421</v>
      </c>
      <c r="G139" s="41"/>
      <c r="H139" s="41"/>
      <c r="I139" s="227"/>
      <c r="J139" s="41"/>
      <c r="K139" s="41"/>
      <c r="L139" s="45"/>
      <c r="M139" s="228"/>
      <c r="N139" s="229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1150</v>
      </c>
      <c r="AU139" s="18" t="s">
        <v>78</v>
      </c>
    </row>
    <row r="140" s="2" customFormat="1" ht="16.5" customHeight="1">
      <c r="A140" s="39"/>
      <c r="B140" s="40"/>
      <c r="C140" s="215" t="s">
        <v>197</v>
      </c>
      <c r="D140" s="215" t="s">
        <v>199</v>
      </c>
      <c r="E140" s="216" t="s">
        <v>200</v>
      </c>
      <c r="F140" s="217" t="s">
        <v>201</v>
      </c>
      <c r="G140" s="218" t="s">
        <v>181</v>
      </c>
      <c r="H140" s="219">
        <v>1</v>
      </c>
      <c r="I140" s="220"/>
      <c r="J140" s="221">
        <f>ROUND(I140*H140,2)</f>
        <v>0</v>
      </c>
      <c r="K140" s="217" t="s">
        <v>1385</v>
      </c>
      <c r="L140" s="222"/>
      <c r="M140" s="223" t="s">
        <v>19</v>
      </c>
      <c r="N140" s="224" t="s">
        <v>41</v>
      </c>
      <c r="O140" s="85"/>
      <c r="P140" s="211">
        <f>O140*H140</f>
        <v>0</v>
      </c>
      <c r="Q140" s="211">
        <v>0.20000000000000001</v>
      </c>
      <c r="R140" s="211">
        <f>Q140*H140</f>
        <v>0.20000000000000001</v>
      </c>
      <c r="S140" s="211">
        <v>0</v>
      </c>
      <c r="T140" s="212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3" t="s">
        <v>202</v>
      </c>
      <c r="AT140" s="213" t="s">
        <v>199</v>
      </c>
      <c r="AU140" s="213" t="s">
        <v>78</v>
      </c>
      <c r="AY140" s="18" t="s">
        <v>129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8" t="s">
        <v>136</v>
      </c>
      <c r="BK140" s="214">
        <f>ROUND(I140*H140,2)</f>
        <v>0</v>
      </c>
      <c r="BL140" s="18" t="s">
        <v>197</v>
      </c>
      <c r="BM140" s="213" t="s">
        <v>1422</v>
      </c>
    </row>
    <row r="141" s="2" customFormat="1">
      <c r="A141" s="39"/>
      <c r="B141" s="40"/>
      <c r="C141" s="41"/>
      <c r="D141" s="225" t="s">
        <v>204</v>
      </c>
      <c r="E141" s="41"/>
      <c r="F141" s="226" t="s">
        <v>205</v>
      </c>
      <c r="G141" s="41"/>
      <c r="H141" s="41"/>
      <c r="I141" s="227"/>
      <c r="J141" s="41"/>
      <c r="K141" s="41"/>
      <c r="L141" s="45"/>
      <c r="M141" s="228"/>
      <c r="N141" s="229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204</v>
      </c>
      <c r="AU141" s="18" t="s">
        <v>78</v>
      </c>
    </row>
    <row r="142" s="2" customFormat="1" ht="16.5" customHeight="1">
      <c r="A142" s="39"/>
      <c r="B142" s="40"/>
      <c r="C142" s="202" t="s">
        <v>206</v>
      </c>
      <c r="D142" s="202" t="s">
        <v>132</v>
      </c>
      <c r="E142" s="203" t="s">
        <v>207</v>
      </c>
      <c r="F142" s="204" t="s">
        <v>208</v>
      </c>
      <c r="G142" s="205" t="s">
        <v>181</v>
      </c>
      <c r="H142" s="206">
        <v>1</v>
      </c>
      <c r="I142" s="207"/>
      <c r="J142" s="208">
        <f>ROUND(I142*H142,2)</f>
        <v>0</v>
      </c>
      <c r="K142" s="204" t="s">
        <v>1385</v>
      </c>
      <c r="L142" s="45"/>
      <c r="M142" s="209" t="s">
        <v>19</v>
      </c>
      <c r="N142" s="210" t="s">
        <v>41</v>
      </c>
      <c r="O142" s="85"/>
      <c r="P142" s="211">
        <f>O142*H142</f>
        <v>0</v>
      </c>
      <c r="Q142" s="211">
        <v>0</v>
      </c>
      <c r="R142" s="211">
        <f>Q142*H142</f>
        <v>0</v>
      </c>
      <c r="S142" s="211">
        <v>0.024</v>
      </c>
      <c r="T142" s="212">
        <f>S142*H142</f>
        <v>0.024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3" t="s">
        <v>197</v>
      </c>
      <c r="AT142" s="213" t="s">
        <v>132</v>
      </c>
      <c r="AU142" s="213" t="s">
        <v>78</v>
      </c>
      <c r="AY142" s="18" t="s">
        <v>129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8" t="s">
        <v>136</v>
      </c>
      <c r="BK142" s="214">
        <f>ROUND(I142*H142,2)</f>
        <v>0</v>
      </c>
      <c r="BL142" s="18" t="s">
        <v>197</v>
      </c>
      <c r="BM142" s="213" t="s">
        <v>1423</v>
      </c>
    </row>
    <row r="143" s="2" customFormat="1">
      <c r="A143" s="39"/>
      <c r="B143" s="40"/>
      <c r="C143" s="41"/>
      <c r="D143" s="272" t="s">
        <v>1150</v>
      </c>
      <c r="E143" s="41"/>
      <c r="F143" s="273" t="s">
        <v>1424</v>
      </c>
      <c r="G143" s="41"/>
      <c r="H143" s="41"/>
      <c r="I143" s="227"/>
      <c r="J143" s="41"/>
      <c r="K143" s="41"/>
      <c r="L143" s="45"/>
      <c r="M143" s="228"/>
      <c r="N143" s="229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1150</v>
      </c>
      <c r="AU143" s="18" t="s">
        <v>78</v>
      </c>
    </row>
    <row r="144" s="2" customFormat="1" ht="16.5" customHeight="1">
      <c r="A144" s="39"/>
      <c r="B144" s="40"/>
      <c r="C144" s="202" t="s">
        <v>210</v>
      </c>
      <c r="D144" s="202" t="s">
        <v>132</v>
      </c>
      <c r="E144" s="203" t="s">
        <v>211</v>
      </c>
      <c r="F144" s="204" t="s">
        <v>212</v>
      </c>
      <c r="G144" s="205" t="s">
        <v>181</v>
      </c>
      <c r="H144" s="206">
        <v>1</v>
      </c>
      <c r="I144" s="207"/>
      <c r="J144" s="208">
        <f>ROUND(I144*H144,2)</f>
        <v>0</v>
      </c>
      <c r="K144" s="204" t="s">
        <v>1385</v>
      </c>
      <c r="L144" s="45"/>
      <c r="M144" s="209" t="s">
        <v>19</v>
      </c>
      <c r="N144" s="210" t="s">
        <v>41</v>
      </c>
      <c r="O144" s="85"/>
      <c r="P144" s="211">
        <f>O144*H144</f>
        <v>0</v>
      </c>
      <c r="Q144" s="211">
        <v>0</v>
      </c>
      <c r="R144" s="211">
        <f>Q144*H144</f>
        <v>0</v>
      </c>
      <c r="S144" s="211">
        <v>0.081000000000000003</v>
      </c>
      <c r="T144" s="212">
        <f>S144*H144</f>
        <v>0.081000000000000003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3" t="s">
        <v>197</v>
      </c>
      <c r="AT144" s="213" t="s">
        <v>132</v>
      </c>
      <c r="AU144" s="213" t="s">
        <v>78</v>
      </c>
      <c r="AY144" s="18" t="s">
        <v>129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8" t="s">
        <v>136</v>
      </c>
      <c r="BK144" s="214">
        <f>ROUND(I144*H144,2)</f>
        <v>0</v>
      </c>
      <c r="BL144" s="18" t="s">
        <v>197</v>
      </c>
      <c r="BM144" s="213" t="s">
        <v>1425</v>
      </c>
    </row>
    <row r="145" s="2" customFormat="1">
      <c r="A145" s="39"/>
      <c r="B145" s="40"/>
      <c r="C145" s="41"/>
      <c r="D145" s="272" t="s">
        <v>1150</v>
      </c>
      <c r="E145" s="41"/>
      <c r="F145" s="273" t="s">
        <v>1426</v>
      </c>
      <c r="G145" s="41"/>
      <c r="H145" s="41"/>
      <c r="I145" s="227"/>
      <c r="J145" s="41"/>
      <c r="K145" s="41"/>
      <c r="L145" s="45"/>
      <c r="M145" s="228"/>
      <c r="N145" s="229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1150</v>
      </c>
      <c r="AU145" s="18" t="s">
        <v>78</v>
      </c>
    </row>
    <row r="146" s="2" customFormat="1" ht="16.5" customHeight="1">
      <c r="A146" s="39"/>
      <c r="B146" s="40"/>
      <c r="C146" s="202" t="s">
        <v>214</v>
      </c>
      <c r="D146" s="202" t="s">
        <v>132</v>
      </c>
      <c r="E146" s="203" t="s">
        <v>215</v>
      </c>
      <c r="F146" s="204" t="s">
        <v>216</v>
      </c>
      <c r="G146" s="205" t="s">
        <v>181</v>
      </c>
      <c r="H146" s="206">
        <v>4</v>
      </c>
      <c r="I146" s="207"/>
      <c r="J146" s="208">
        <f>ROUND(I146*H146,2)</f>
        <v>0</v>
      </c>
      <c r="K146" s="204" t="s">
        <v>1385</v>
      </c>
      <c r="L146" s="45"/>
      <c r="M146" s="209" t="s">
        <v>19</v>
      </c>
      <c r="N146" s="210" t="s">
        <v>41</v>
      </c>
      <c r="O146" s="85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3" t="s">
        <v>197</v>
      </c>
      <c r="AT146" s="213" t="s">
        <v>132</v>
      </c>
      <c r="AU146" s="213" t="s">
        <v>78</v>
      </c>
      <c r="AY146" s="18" t="s">
        <v>129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8" t="s">
        <v>136</v>
      </c>
      <c r="BK146" s="214">
        <f>ROUND(I146*H146,2)</f>
        <v>0</v>
      </c>
      <c r="BL146" s="18" t="s">
        <v>197</v>
      </c>
      <c r="BM146" s="213" t="s">
        <v>1427</v>
      </c>
    </row>
    <row r="147" s="2" customFormat="1">
      <c r="A147" s="39"/>
      <c r="B147" s="40"/>
      <c r="C147" s="41"/>
      <c r="D147" s="272" t="s">
        <v>1150</v>
      </c>
      <c r="E147" s="41"/>
      <c r="F147" s="273" t="s">
        <v>1428</v>
      </c>
      <c r="G147" s="41"/>
      <c r="H147" s="41"/>
      <c r="I147" s="227"/>
      <c r="J147" s="41"/>
      <c r="K147" s="41"/>
      <c r="L147" s="45"/>
      <c r="M147" s="228"/>
      <c r="N147" s="229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1150</v>
      </c>
      <c r="AU147" s="18" t="s">
        <v>78</v>
      </c>
    </row>
    <row r="148" s="12" customFormat="1" ht="22.8" customHeight="1">
      <c r="A148" s="12"/>
      <c r="B148" s="186"/>
      <c r="C148" s="187"/>
      <c r="D148" s="188" t="s">
        <v>67</v>
      </c>
      <c r="E148" s="200" t="s">
        <v>218</v>
      </c>
      <c r="F148" s="200" t="s">
        <v>219</v>
      </c>
      <c r="G148" s="187"/>
      <c r="H148" s="187"/>
      <c r="I148" s="190"/>
      <c r="J148" s="201">
        <f>BK148</f>
        <v>0</v>
      </c>
      <c r="K148" s="187"/>
      <c r="L148" s="192"/>
      <c r="M148" s="193"/>
      <c r="N148" s="194"/>
      <c r="O148" s="194"/>
      <c r="P148" s="195">
        <f>SUM(P149:P153)</f>
        <v>0</v>
      </c>
      <c r="Q148" s="194"/>
      <c r="R148" s="195">
        <f>SUM(R149:R153)</f>
        <v>0.47221080000000004</v>
      </c>
      <c r="S148" s="194"/>
      <c r="T148" s="196">
        <f>SUM(T149:T153)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97" t="s">
        <v>78</v>
      </c>
      <c r="AT148" s="198" t="s">
        <v>67</v>
      </c>
      <c r="AU148" s="198" t="s">
        <v>73</v>
      </c>
      <c r="AY148" s="197" t="s">
        <v>129</v>
      </c>
      <c r="BK148" s="199">
        <f>SUM(BK149:BK153)</f>
        <v>0</v>
      </c>
    </row>
    <row r="149" s="2" customFormat="1" ht="16.5" customHeight="1">
      <c r="A149" s="39"/>
      <c r="B149" s="40"/>
      <c r="C149" s="202" t="s">
        <v>220</v>
      </c>
      <c r="D149" s="202" t="s">
        <v>132</v>
      </c>
      <c r="E149" s="203" t="s">
        <v>221</v>
      </c>
      <c r="F149" s="204" t="s">
        <v>222</v>
      </c>
      <c r="G149" s="205" t="s">
        <v>135</v>
      </c>
      <c r="H149" s="206">
        <v>33.972000000000001</v>
      </c>
      <c r="I149" s="207"/>
      <c r="J149" s="208">
        <f>ROUND(I149*H149,2)</f>
        <v>0</v>
      </c>
      <c r="K149" s="204" t="s">
        <v>1385</v>
      </c>
      <c r="L149" s="45"/>
      <c r="M149" s="209" t="s">
        <v>19</v>
      </c>
      <c r="N149" s="210" t="s">
        <v>41</v>
      </c>
      <c r="O149" s="85"/>
      <c r="P149" s="211">
        <f>O149*H149</f>
        <v>0</v>
      </c>
      <c r="Q149" s="211">
        <v>0.00029999999999999997</v>
      </c>
      <c r="R149" s="211">
        <f>Q149*H149</f>
        <v>0.0101916</v>
      </c>
      <c r="S149" s="211">
        <v>0</v>
      </c>
      <c r="T149" s="21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3" t="s">
        <v>197</v>
      </c>
      <c r="AT149" s="213" t="s">
        <v>132</v>
      </c>
      <c r="AU149" s="213" t="s">
        <v>78</v>
      </c>
      <c r="AY149" s="18" t="s">
        <v>129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8" t="s">
        <v>136</v>
      </c>
      <c r="BK149" s="214">
        <f>ROUND(I149*H149,2)</f>
        <v>0</v>
      </c>
      <c r="BL149" s="18" t="s">
        <v>197</v>
      </c>
      <c r="BM149" s="213" t="s">
        <v>1429</v>
      </c>
    </row>
    <row r="150" s="2" customFormat="1">
      <c r="A150" s="39"/>
      <c r="B150" s="40"/>
      <c r="C150" s="41"/>
      <c r="D150" s="272" t="s">
        <v>1150</v>
      </c>
      <c r="E150" s="41"/>
      <c r="F150" s="273" t="s">
        <v>1430</v>
      </c>
      <c r="G150" s="41"/>
      <c r="H150" s="41"/>
      <c r="I150" s="227"/>
      <c r="J150" s="41"/>
      <c r="K150" s="41"/>
      <c r="L150" s="45"/>
      <c r="M150" s="228"/>
      <c r="N150" s="229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1150</v>
      </c>
      <c r="AU150" s="18" t="s">
        <v>78</v>
      </c>
    </row>
    <row r="151" s="13" customFormat="1">
      <c r="A151" s="13"/>
      <c r="B151" s="230"/>
      <c r="C151" s="231"/>
      <c r="D151" s="225" t="s">
        <v>304</v>
      </c>
      <c r="E151" s="232" t="s">
        <v>19</v>
      </c>
      <c r="F151" s="233" t="s">
        <v>1388</v>
      </c>
      <c r="G151" s="231"/>
      <c r="H151" s="234">
        <v>33.971999999999994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304</v>
      </c>
      <c r="AU151" s="240" t="s">
        <v>78</v>
      </c>
      <c r="AV151" s="13" t="s">
        <v>78</v>
      </c>
      <c r="AW151" s="13" t="s">
        <v>306</v>
      </c>
      <c r="AX151" s="13" t="s">
        <v>68</v>
      </c>
      <c r="AY151" s="240" t="s">
        <v>129</v>
      </c>
    </row>
    <row r="152" s="15" customFormat="1">
      <c r="A152" s="15"/>
      <c r="B152" s="261"/>
      <c r="C152" s="262"/>
      <c r="D152" s="225" t="s">
        <v>304</v>
      </c>
      <c r="E152" s="263" t="s">
        <v>19</v>
      </c>
      <c r="F152" s="264" t="s">
        <v>1090</v>
      </c>
      <c r="G152" s="262"/>
      <c r="H152" s="265">
        <v>33.971999999999994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1" t="s">
        <v>304</v>
      </c>
      <c r="AU152" s="271" t="s">
        <v>78</v>
      </c>
      <c r="AV152" s="15" t="s">
        <v>136</v>
      </c>
      <c r="AW152" s="15" t="s">
        <v>306</v>
      </c>
      <c r="AX152" s="15" t="s">
        <v>73</v>
      </c>
      <c r="AY152" s="271" t="s">
        <v>129</v>
      </c>
    </row>
    <row r="153" s="2" customFormat="1" ht="16.5" customHeight="1">
      <c r="A153" s="39"/>
      <c r="B153" s="40"/>
      <c r="C153" s="202" t="s">
        <v>7</v>
      </c>
      <c r="D153" s="202" t="s">
        <v>132</v>
      </c>
      <c r="E153" s="203" t="s">
        <v>224</v>
      </c>
      <c r="F153" s="204" t="s">
        <v>225</v>
      </c>
      <c r="G153" s="205" t="s">
        <v>135</v>
      </c>
      <c r="H153" s="206">
        <v>33.972000000000001</v>
      </c>
      <c r="I153" s="207"/>
      <c r="J153" s="208">
        <f>ROUND(I153*H153,2)</f>
        <v>0</v>
      </c>
      <c r="K153" s="204" t="s">
        <v>19</v>
      </c>
      <c r="L153" s="45"/>
      <c r="M153" s="209" t="s">
        <v>19</v>
      </c>
      <c r="N153" s="210" t="s">
        <v>41</v>
      </c>
      <c r="O153" s="85"/>
      <c r="P153" s="211">
        <f>O153*H153</f>
        <v>0</v>
      </c>
      <c r="Q153" s="211">
        <v>0.013599999999999999</v>
      </c>
      <c r="R153" s="211">
        <f>Q153*H153</f>
        <v>0.46201920000000002</v>
      </c>
      <c r="S153" s="211">
        <v>0</v>
      </c>
      <c r="T153" s="21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3" t="s">
        <v>197</v>
      </c>
      <c r="AT153" s="213" t="s">
        <v>132</v>
      </c>
      <c r="AU153" s="213" t="s">
        <v>78</v>
      </c>
      <c r="AY153" s="18" t="s">
        <v>129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8" t="s">
        <v>136</v>
      </c>
      <c r="BK153" s="214">
        <f>ROUND(I153*H153,2)</f>
        <v>0</v>
      </c>
      <c r="BL153" s="18" t="s">
        <v>197</v>
      </c>
      <c r="BM153" s="213" t="s">
        <v>1431</v>
      </c>
    </row>
    <row r="154" s="12" customFormat="1" ht="22.8" customHeight="1">
      <c r="A154" s="12"/>
      <c r="B154" s="186"/>
      <c r="C154" s="187"/>
      <c r="D154" s="188" t="s">
        <v>67</v>
      </c>
      <c r="E154" s="200" t="s">
        <v>227</v>
      </c>
      <c r="F154" s="200" t="s">
        <v>228</v>
      </c>
      <c r="G154" s="187"/>
      <c r="H154" s="187"/>
      <c r="I154" s="190"/>
      <c r="J154" s="201">
        <f>BK154</f>
        <v>0</v>
      </c>
      <c r="K154" s="187"/>
      <c r="L154" s="192"/>
      <c r="M154" s="193"/>
      <c r="N154" s="194"/>
      <c r="O154" s="194"/>
      <c r="P154" s="195">
        <f>SUM(P155:P158)</f>
        <v>0</v>
      </c>
      <c r="Q154" s="194"/>
      <c r="R154" s="195">
        <f>SUM(R155:R158)</f>
        <v>0</v>
      </c>
      <c r="S154" s="194"/>
      <c r="T154" s="196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7" t="s">
        <v>78</v>
      </c>
      <c r="AT154" s="198" t="s">
        <v>67</v>
      </c>
      <c r="AU154" s="198" t="s">
        <v>73</v>
      </c>
      <c r="AY154" s="197" t="s">
        <v>129</v>
      </c>
      <c r="BK154" s="199">
        <f>SUM(BK155:BK158)</f>
        <v>0</v>
      </c>
    </row>
    <row r="155" s="2" customFormat="1" ht="16.5" customHeight="1">
      <c r="A155" s="39"/>
      <c r="B155" s="40"/>
      <c r="C155" s="202" t="s">
        <v>229</v>
      </c>
      <c r="D155" s="202" t="s">
        <v>132</v>
      </c>
      <c r="E155" s="203" t="s">
        <v>230</v>
      </c>
      <c r="F155" s="204" t="s">
        <v>231</v>
      </c>
      <c r="G155" s="205" t="s">
        <v>135</v>
      </c>
      <c r="H155" s="206">
        <v>33.972000000000001</v>
      </c>
      <c r="I155" s="207"/>
      <c r="J155" s="208">
        <f>ROUND(I155*H155,2)</f>
        <v>0</v>
      </c>
      <c r="K155" s="204" t="s">
        <v>1385</v>
      </c>
      <c r="L155" s="45"/>
      <c r="M155" s="209" t="s">
        <v>19</v>
      </c>
      <c r="N155" s="210" t="s">
        <v>41</v>
      </c>
      <c r="O155" s="85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3" t="s">
        <v>197</v>
      </c>
      <c r="AT155" s="213" t="s">
        <v>132</v>
      </c>
      <c r="AU155" s="213" t="s">
        <v>78</v>
      </c>
      <c r="AY155" s="18" t="s">
        <v>129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8" t="s">
        <v>136</v>
      </c>
      <c r="BK155" s="214">
        <f>ROUND(I155*H155,2)</f>
        <v>0</v>
      </c>
      <c r="BL155" s="18" t="s">
        <v>197</v>
      </c>
      <c r="BM155" s="213" t="s">
        <v>1432</v>
      </c>
    </row>
    <row r="156" s="2" customFormat="1">
      <c r="A156" s="39"/>
      <c r="B156" s="40"/>
      <c r="C156" s="41"/>
      <c r="D156" s="272" t="s">
        <v>1150</v>
      </c>
      <c r="E156" s="41"/>
      <c r="F156" s="273" t="s">
        <v>1433</v>
      </c>
      <c r="G156" s="41"/>
      <c r="H156" s="41"/>
      <c r="I156" s="227"/>
      <c r="J156" s="41"/>
      <c r="K156" s="41"/>
      <c r="L156" s="45"/>
      <c r="M156" s="228"/>
      <c r="N156" s="229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1150</v>
      </c>
      <c r="AU156" s="18" t="s">
        <v>78</v>
      </c>
    </row>
    <row r="157" s="2" customFormat="1" ht="16.5" customHeight="1">
      <c r="A157" s="39"/>
      <c r="B157" s="40"/>
      <c r="C157" s="202" t="s">
        <v>233</v>
      </c>
      <c r="D157" s="202" t="s">
        <v>132</v>
      </c>
      <c r="E157" s="203" t="s">
        <v>234</v>
      </c>
      <c r="F157" s="204" t="s">
        <v>235</v>
      </c>
      <c r="G157" s="205" t="s">
        <v>135</v>
      </c>
      <c r="H157" s="206">
        <v>33.972000000000001</v>
      </c>
      <c r="I157" s="207"/>
      <c r="J157" s="208">
        <f>ROUND(I157*H157,2)</f>
        <v>0</v>
      </c>
      <c r="K157" s="204" t="s">
        <v>1385</v>
      </c>
      <c r="L157" s="45"/>
      <c r="M157" s="209" t="s">
        <v>19</v>
      </c>
      <c r="N157" s="210" t="s">
        <v>41</v>
      </c>
      <c r="O157" s="85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3" t="s">
        <v>197</v>
      </c>
      <c r="AT157" s="213" t="s">
        <v>132</v>
      </c>
      <c r="AU157" s="213" t="s">
        <v>78</v>
      </c>
      <c r="AY157" s="18" t="s">
        <v>129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8" t="s">
        <v>136</v>
      </c>
      <c r="BK157" s="214">
        <f>ROUND(I157*H157,2)</f>
        <v>0</v>
      </c>
      <c r="BL157" s="18" t="s">
        <v>197</v>
      </c>
      <c r="BM157" s="213" t="s">
        <v>1434</v>
      </c>
    </row>
    <row r="158" s="2" customFormat="1">
      <c r="A158" s="39"/>
      <c r="B158" s="40"/>
      <c r="C158" s="41"/>
      <c r="D158" s="272" t="s">
        <v>1150</v>
      </c>
      <c r="E158" s="41"/>
      <c r="F158" s="273" t="s">
        <v>1435</v>
      </c>
      <c r="G158" s="41"/>
      <c r="H158" s="41"/>
      <c r="I158" s="227"/>
      <c r="J158" s="41"/>
      <c r="K158" s="41"/>
      <c r="L158" s="45"/>
      <c r="M158" s="228"/>
      <c r="N158" s="229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1150</v>
      </c>
      <c r="AU158" s="18" t="s">
        <v>78</v>
      </c>
    </row>
    <row r="159" s="12" customFormat="1" ht="22.8" customHeight="1">
      <c r="A159" s="12"/>
      <c r="B159" s="186"/>
      <c r="C159" s="187"/>
      <c r="D159" s="188" t="s">
        <v>67</v>
      </c>
      <c r="E159" s="200" t="s">
        <v>237</v>
      </c>
      <c r="F159" s="200" t="s">
        <v>238</v>
      </c>
      <c r="G159" s="187"/>
      <c r="H159" s="187"/>
      <c r="I159" s="190"/>
      <c r="J159" s="201">
        <f>BK159</f>
        <v>0</v>
      </c>
      <c r="K159" s="187"/>
      <c r="L159" s="192"/>
      <c r="M159" s="193"/>
      <c r="N159" s="194"/>
      <c r="O159" s="194"/>
      <c r="P159" s="195">
        <f>SUM(P160:P206)</f>
        <v>0</v>
      </c>
      <c r="Q159" s="194"/>
      <c r="R159" s="195">
        <f>SUM(R160:R206)</f>
        <v>0.30432373999999995</v>
      </c>
      <c r="S159" s="194"/>
      <c r="T159" s="196">
        <f>SUM(T160:T206)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7" t="s">
        <v>78</v>
      </c>
      <c r="AT159" s="198" t="s">
        <v>67</v>
      </c>
      <c r="AU159" s="198" t="s">
        <v>73</v>
      </c>
      <c r="AY159" s="197" t="s">
        <v>129</v>
      </c>
      <c r="BK159" s="199">
        <f>SUM(BK160:BK206)</f>
        <v>0</v>
      </c>
    </row>
    <row r="160" s="2" customFormat="1" ht="16.5" customHeight="1">
      <c r="A160" s="39"/>
      <c r="B160" s="40"/>
      <c r="C160" s="202" t="s">
        <v>239</v>
      </c>
      <c r="D160" s="202" t="s">
        <v>132</v>
      </c>
      <c r="E160" s="203" t="s">
        <v>240</v>
      </c>
      <c r="F160" s="204" t="s">
        <v>241</v>
      </c>
      <c r="G160" s="205" t="s">
        <v>135</v>
      </c>
      <c r="H160" s="206">
        <v>15.15</v>
      </c>
      <c r="I160" s="207"/>
      <c r="J160" s="208">
        <f>ROUND(I160*H160,2)</f>
        <v>0</v>
      </c>
      <c r="K160" s="204" t="s">
        <v>1385</v>
      </c>
      <c r="L160" s="45"/>
      <c r="M160" s="209" t="s">
        <v>19</v>
      </c>
      <c r="N160" s="210" t="s">
        <v>41</v>
      </c>
      <c r="O160" s="85"/>
      <c r="P160" s="211">
        <f>O160*H160</f>
        <v>0</v>
      </c>
      <c r="Q160" s="211">
        <v>6.9999999999999994E-05</v>
      </c>
      <c r="R160" s="211">
        <f>Q160*H160</f>
        <v>0.0010605</v>
      </c>
      <c r="S160" s="211">
        <v>0</v>
      </c>
      <c r="T160" s="21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3" t="s">
        <v>197</v>
      </c>
      <c r="AT160" s="213" t="s">
        <v>132</v>
      </c>
      <c r="AU160" s="213" t="s">
        <v>78</v>
      </c>
      <c r="AY160" s="18" t="s">
        <v>129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8" t="s">
        <v>136</v>
      </c>
      <c r="BK160" s="214">
        <f>ROUND(I160*H160,2)</f>
        <v>0</v>
      </c>
      <c r="BL160" s="18" t="s">
        <v>197</v>
      </c>
      <c r="BM160" s="213" t="s">
        <v>1436</v>
      </c>
    </row>
    <row r="161" s="2" customFormat="1">
      <c r="A161" s="39"/>
      <c r="B161" s="40"/>
      <c r="C161" s="41"/>
      <c r="D161" s="272" t="s">
        <v>1150</v>
      </c>
      <c r="E161" s="41"/>
      <c r="F161" s="273" t="s">
        <v>1437</v>
      </c>
      <c r="G161" s="41"/>
      <c r="H161" s="41"/>
      <c r="I161" s="227"/>
      <c r="J161" s="41"/>
      <c r="K161" s="41"/>
      <c r="L161" s="45"/>
      <c r="M161" s="228"/>
      <c r="N161" s="229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1150</v>
      </c>
      <c r="AU161" s="18" t="s">
        <v>78</v>
      </c>
    </row>
    <row r="162" s="2" customFormat="1" ht="16.5" customHeight="1">
      <c r="A162" s="39"/>
      <c r="B162" s="40"/>
      <c r="C162" s="202" t="s">
        <v>243</v>
      </c>
      <c r="D162" s="202" t="s">
        <v>132</v>
      </c>
      <c r="E162" s="203" t="s">
        <v>244</v>
      </c>
      <c r="F162" s="204" t="s">
        <v>245</v>
      </c>
      <c r="G162" s="205" t="s">
        <v>135</v>
      </c>
      <c r="H162" s="206">
        <v>15.15</v>
      </c>
      <c r="I162" s="207"/>
      <c r="J162" s="208">
        <f>ROUND(I162*H162,2)</f>
        <v>0</v>
      </c>
      <c r="K162" s="204" t="s">
        <v>1385</v>
      </c>
      <c r="L162" s="45"/>
      <c r="M162" s="209" t="s">
        <v>19</v>
      </c>
      <c r="N162" s="210" t="s">
        <v>41</v>
      </c>
      <c r="O162" s="85"/>
      <c r="P162" s="211">
        <f>O162*H162</f>
        <v>0</v>
      </c>
      <c r="Q162" s="211">
        <v>0.00013999999999999999</v>
      </c>
      <c r="R162" s="211">
        <f>Q162*H162</f>
        <v>0.0021210000000000001</v>
      </c>
      <c r="S162" s="211">
        <v>0</v>
      </c>
      <c r="T162" s="212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3" t="s">
        <v>197</v>
      </c>
      <c r="AT162" s="213" t="s">
        <v>132</v>
      </c>
      <c r="AU162" s="213" t="s">
        <v>78</v>
      </c>
      <c r="AY162" s="18" t="s">
        <v>129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8" t="s">
        <v>136</v>
      </c>
      <c r="BK162" s="214">
        <f>ROUND(I162*H162,2)</f>
        <v>0</v>
      </c>
      <c r="BL162" s="18" t="s">
        <v>197</v>
      </c>
      <c r="BM162" s="213" t="s">
        <v>1438</v>
      </c>
    </row>
    <row r="163" s="2" customFormat="1">
      <c r="A163" s="39"/>
      <c r="B163" s="40"/>
      <c r="C163" s="41"/>
      <c r="D163" s="272" t="s">
        <v>1150</v>
      </c>
      <c r="E163" s="41"/>
      <c r="F163" s="273" t="s">
        <v>1439</v>
      </c>
      <c r="G163" s="41"/>
      <c r="H163" s="41"/>
      <c r="I163" s="227"/>
      <c r="J163" s="41"/>
      <c r="K163" s="41"/>
      <c r="L163" s="45"/>
      <c r="M163" s="228"/>
      <c r="N163" s="229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1150</v>
      </c>
      <c r="AU163" s="18" t="s">
        <v>78</v>
      </c>
    </row>
    <row r="164" s="2" customFormat="1" ht="16.5" customHeight="1">
      <c r="A164" s="39"/>
      <c r="B164" s="40"/>
      <c r="C164" s="202" t="s">
        <v>247</v>
      </c>
      <c r="D164" s="202" t="s">
        <v>132</v>
      </c>
      <c r="E164" s="203" t="s">
        <v>248</v>
      </c>
      <c r="F164" s="204" t="s">
        <v>249</v>
      </c>
      <c r="G164" s="205" t="s">
        <v>135</v>
      </c>
      <c r="H164" s="206">
        <v>15.15</v>
      </c>
      <c r="I164" s="207"/>
      <c r="J164" s="208">
        <f>ROUND(I164*H164,2)</f>
        <v>0</v>
      </c>
      <c r="K164" s="204" t="s">
        <v>1385</v>
      </c>
      <c r="L164" s="45"/>
      <c r="M164" s="209" t="s">
        <v>19</v>
      </c>
      <c r="N164" s="210" t="s">
        <v>41</v>
      </c>
      <c r="O164" s="85"/>
      <c r="P164" s="211">
        <f>O164*H164</f>
        <v>0</v>
      </c>
      <c r="Q164" s="211">
        <v>0.00013999999999999999</v>
      </c>
      <c r="R164" s="211">
        <f>Q164*H164</f>
        <v>0.0021210000000000001</v>
      </c>
      <c r="S164" s="211">
        <v>0</v>
      </c>
      <c r="T164" s="21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3" t="s">
        <v>197</v>
      </c>
      <c r="AT164" s="213" t="s">
        <v>132</v>
      </c>
      <c r="AU164" s="213" t="s">
        <v>78</v>
      </c>
      <c r="AY164" s="18" t="s">
        <v>129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8" t="s">
        <v>136</v>
      </c>
      <c r="BK164" s="214">
        <f>ROUND(I164*H164,2)</f>
        <v>0</v>
      </c>
      <c r="BL164" s="18" t="s">
        <v>197</v>
      </c>
      <c r="BM164" s="213" t="s">
        <v>1440</v>
      </c>
    </row>
    <row r="165" s="2" customFormat="1">
      <c r="A165" s="39"/>
      <c r="B165" s="40"/>
      <c r="C165" s="41"/>
      <c r="D165" s="272" t="s">
        <v>1150</v>
      </c>
      <c r="E165" s="41"/>
      <c r="F165" s="273" t="s">
        <v>1441</v>
      </c>
      <c r="G165" s="41"/>
      <c r="H165" s="41"/>
      <c r="I165" s="227"/>
      <c r="J165" s="41"/>
      <c r="K165" s="41"/>
      <c r="L165" s="45"/>
      <c r="M165" s="228"/>
      <c r="N165" s="229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1150</v>
      </c>
      <c r="AU165" s="18" t="s">
        <v>78</v>
      </c>
    </row>
    <row r="166" s="2" customFormat="1" ht="16.5" customHeight="1">
      <c r="A166" s="39"/>
      <c r="B166" s="40"/>
      <c r="C166" s="202" t="s">
        <v>251</v>
      </c>
      <c r="D166" s="202" t="s">
        <v>132</v>
      </c>
      <c r="E166" s="203" t="s">
        <v>252</v>
      </c>
      <c r="F166" s="204" t="s">
        <v>253</v>
      </c>
      <c r="G166" s="205" t="s">
        <v>135</v>
      </c>
      <c r="H166" s="206">
        <v>16.204999999999998</v>
      </c>
      <c r="I166" s="207"/>
      <c r="J166" s="208">
        <f>ROUND(I166*H166,2)</f>
        <v>0</v>
      </c>
      <c r="K166" s="204" t="s">
        <v>1385</v>
      </c>
      <c r="L166" s="45"/>
      <c r="M166" s="209" t="s">
        <v>19</v>
      </c>
      <c r="N166" s="210" t="s">
        <v>41</v>
      </c>
      <c r="O166" s="85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3" t="s">
        <v>197</v>
      </c>
      <c r="AT166" s="213" t="s">
        <v>132</v>
      </c>
      <c r="AU166" s="213" t="s">
        <v>78</v>
      </c>
      <c r="AY166" s="18" t="s">
        <v>129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8" t="s">
        <v>136</v>
      </c>
      <c r="BK166" s="214">
        <f>ROUND(I166*H166,2)</f>
        <v>0</v>
      </c>
      <c r="BL166" s="18" t="s">
        <v>197</v>
      </c>
      <c r="BM166" s="213" t="s">
        <v>1442</v>
      </c>
    </row>
    <row r="167" s="2" customFormat="1">
      <c r="A167" s="39"/>
      <c r="B167" s="40"/>
      <c r="C167" s="41"/>
      <c r="D167" s="272" t="s">
        <v>1150</v>
      </c>
      <c r="E167" s="41"/>
      <c r="F167" s="273" t="s">
        <v>1443</v>
      </c>
      <c r="G167" s="41"/>
      <c r="H167" s="41"/>
      <c r="I167" s="227"/>
      <c r="J167" s="41"/>
      <c r="K167" s="41"/>
      <c r="L167" s="45"/>
      <c r="M167" s="228"/>
      <c r="N167" s="229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1150</v>
      </c>
      <c r="AU167" s="18" t="s">
        <v>78</v>
      </c>
    </row>
    <row r="168" s="13" customFormat="1">
      <c r="A168" s="13"/>
      <c r="B168" s="230"/>
      <c r="C168" s="231"/>
      <c r="D168" s="225" t="s">
        <v>304</v>
      </c>
      <c r="E168" s="232" t="s">
        <v>19</v>
      </c>
      <c r="F168" s="233" t="s">
        <v>1444</v>
      </c>
      <c r="G168" s="231"/>
      <c r="H168" s="234">
        <v>1.8999999999999999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304</v>
      </c>
      <c r="AU168" s="240" t="s">
        <v>78</v>
      </c>
      <c r="AV168" s="13" t="s">
        <v>78</v>
      </c>
      <c r="AW168" s="13" t="s">
        <v>306</v>
      </c>
      <c r="AX168" s="13" t="s">
        <v>68</v>
      </c>
      <c r="AY168" s="240" t="s">
        <v>129</v>
      </c>
    </row>
    <row r="169" s="13" customFormat="1">
      <c r="A169" s="13"/>
      <c r="B169" s="230"/>
      <c r="C169" s="231"/>
      <c r="D169" s="225" t="s">
        <v>304</v>
      </c>
      <c r="E169" s="232" t="s">
        <v>19</v>
      </c>
      <c r="F169" s="233" t="s">
        <v>1445</v>
      </c>
      <c r="G169" s="231"/>
      <c r="H169" s="234">
        <v>4.4699999999999998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304</v>
      </c>
      <c r="AU169" s="240" t="s">
        <v>78</v>
      </c>
      <c r="AV169" s="13" t="s">
        <v>78</v>
      </c>
      <c r="AW169" s="13" t="s">
        <v>306</v>
      </c>
      <c r="AX169" s="13" t="s">
        <v>68</v>
      </c>
      <c r="AY169" s="240" t="s">
        <v>129</v>
      </c>
    </row>
    <row r="170" s="13" customFormat="1">
      <c r="A170" s="13"/>
      <c r="B170" s="230"/>
      <c r="C170" s="231"/>
      <c r="D170" s="225" t="s">
        <v>304</v>
      </c>
      <c r="E170" s="232" t="s">
        <v>19</v>
      </c>
      <c r="F170" s="233" t="s">
        <v>1446</v>
      </c>
      <c r="G170" s="231"/>
      <c r="H170" s="234">
        <v>1.6000000000000001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304</v>
      </c>
      <c r="AU170" s="240" t="s">
        <v>78</v>
      </c>
      <c r="AV170" s="13" t="s">
        <v>78</v>
      </c>
      <c r="AW170" s="13" t="s">
        <v>306</v>
      </c>
      <c r="AX170" s="13" t="s">
        <v>68</v>
      </c>
      <c r="AY170" s="240" t="s">
        <v>129</v>
      </c>
    </row>
    <row r="171" s="13" customFormat="1">
      <c r="A171" s="13"/>
      <c r="B171" s="230"/>
      <c r="C171" s="231"/>
      <c r="D171" s="225" t="s">
        <v>304</v>
      </c>
      <c r="E171" s="232" t="s">
        <v>19</v>
      </c>
      <c r="F171" s="233" t="s">
        <v>1447</v>
      </c>
      <c r="G171" s="231"/>
      <c r="H171" s="234">
        <v>4.085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0" t="s">
        <v>304</v>
      </c>
      <c r="AU171" s="240" t="s">
        <v>78</v>
      </c>
      <c r="AV171" s="13" t="s">
        <v>78</v>
      </c>
      <c r="AW171" s="13" t="s">
        <v>306</v>
      </c>
      <c r="AX171" s="13" t="s">
        <v>68</v>
      </c>
      <c r="AY171" s="240" t="s">
        <v>129</v>
      </c>
    </row>
    <row r="172" s="13" customFormat="1">
      <c r="A172" s="13"/>
      <c r="B172" s="230"/>
      <c r="C172" s="231"/>
      <c r="D172" s="225" t="s">
        <v>304</v>
      </c>
      <c r="E172" s="232" t="s">
        <v>19</v>
      </c>
      <c r="F172" s="233" t="s">
        <v>1448</v>
      </c>
      <c r="G172" s="231"/>
      <c r="H172" s="234">
        <v>4.1500000000000004</v>
      </c>
      <c r="I172" s="235"/>
      <c r="J172" s="231"/>
      <c r="K172" s="231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304</v>
      </c>
      <c r="AU172" s="240" t="s">
        <v>78</v>
      </c>
      <c r="AV172" s="13" t="s">
        <v>78</v>
      </c>
      <c r="AW172" s="13" t="s">
        <v>306</v>
      </c>
      <c r="AX172" s="13" t="s">
        <v>68</v>
      </c>
      <c r="AY172" s="240" t="s">
        <v>129</v>
      </c>
    </row>
    <row r="173" s="15" customFormat="1">
      <c r="A173" s="15"/>
      <c r="B173" s="261"/>
      <c r="C173" s="262"/>
      <c r="D173" s="225" t="s">
        <v>304</v>
      </c>
      <c r="E173" s="263" t="s">
        <v>19</v>
      </c>
      <c r="F173" s="264" t="s">
        <v>1090</v>
      </c>
      <c r="G173" s="262"/>
      <c r="H173" s="265">
        <v>16.204999999999998</v>
      </c>
      <c r="I173" s="266"/>
      <c r="J173" s="262"/>
      <c r="K173" s="262"/>
      <c r="L173" s="267"/>
      <c r="M173" s="268"/>
      <c r="N173" s="269"/>
      <c r="O173" s="269"/>
      <c r="P173" s="269"/>
      <c r="Q173" s="269"/>
      <c r="R173" s="269"/>
      <c r="S173" s="269"/>
      <c r="T173" s="27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1" t="s">
        <v>304</v>
      </c>
      <c r="AU173" s="271" t="s">
        <v>78</v>
      </c>
      <c r="AV173" s="15" t="s">
        <v>136</v>
      </c>
      <c r="AW173" s="15" t="s">
        <v>306</v>
      </c>
      <c r="AX173" s="15" t="s">
        <v>73</v>
      </c>
      <c r="AY173" s="271" t="s">
        <v>129</v>
      </c>
    </row>
    <row r="174" s="2" customFormat="1" ht="16.5" customHeight="1">
      <c r="A174" s="39"/>
      <c r="B174" s="40"/>
      <c r="C174" s="202" t="s">
        <v>255</v>
      </c>
      <c r="D174" s="202" t="s">
        <v>132</v>
      </c>
      <c r="E174" s="203" t="s">
        <v>256</v>
      </c>
      <c r="F174" s="204" t="s">
        <v>257</v>
      </c>
      <c r="G174" s="205" t="s">
        <v>135</v>
      </c>
      <c r="H174" s="206">
        <v>16.204999999999998</v>
      </c>
      <c r="I174" s="207"/>
      <c r="J174" s="208">
        <f>ROUND(I174*H174,2)</f>
        <v>0</v>
      </c>
      <c r="K174" s="204" t="s">
        <v>1385</v>
      </c>
      <c r="L174" s="45"/>
      <c r="M174" s="209" t="s">
        <v>19</v>
      </c>
      <c r="N174" s="210" t="s">
        <v>41</v>
      </c>
      <c r="O174" s="85"/>
      <c r="P174" s="211">
        <f>O174*H174</f>
        <v>0</v>
      </c>
      <c r="Q174" s="211">
        <v>0.00013999999999999999</v>
      </c>
      <c r="R174" s="211">
        <f>Q174*H174</f>
        <v>0.0022686999999999994</v>
      </c>
      <c r="S174" s="211">
        <v>0</v>
      </c>
      <c r="T174" s="212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3" t="s">
        <v>197</v>
      </c>
      <c r="AT174" s="213" t="s">
        <v>132</v>
      </c>
      <c r="AU174" s="213" t="s">
        <v>78</v>
      </c>
      <c r="AY174" s="18" t="s">
        <v>129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8" t="s">
        <v>136</v>
      </c>
      <c r="BK174" s="214">
        <f>ROUND(I174*H174,2)</f>
        <v>0</v>
      </c>
      <c r="BL174" s="18" t="s">
        <v>197</v>
      </c>
      <c r="BM174" s="213" t="s">
        <v>1449</v>
      </c>
    </row>
    <row r="175" s="2" customFormat="1">
      <c r="A175" s="39"/>
      <c r="B175" s="40"/>
      <c r="C175" s="41"/>
      <c r="D175" s="272" t="s">
        <v>1150</v>
      </c>
      <c r="E175" s="41"/>
      <c r="F175" s="273" t="s">
        <v>1450</v>
      </c>
      <c r="G175" s="41"/>
      <c r="H175" s="41"/>
      <c r="I175" s="227"/>
      <c r="J175" s="41"/>
      <c r="K175" s="41"/>
      <c r="L175" s="45"/>
      <c r="M175" s="228"/>
      <c r="N175" s="229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1150</v>
      </c>
      <c r="AU175" s="18" t="s">
        <v>78</v>
      </c>
    </row>
    <row r="176" s="2" customFormat="1" ht="16.5" customHeight="1">
      <c r="A176" s="39"/>
      <c r="B176" s="40"/>
      <c r="C176" s="202" t="s">
        <v>259</v>
      </c>
      <c r="D176" s="202" t="s">
        <v>132</v>
      </c>
      <c r="E176" s="203" t="s">
        <v>260</v>
      </c>
      <c r="F176" s="204" t="s">
        <v>261</v>
      </c>
      <c r="G176" s="205" t="s">
        <v>135</v>
      </c>
      <c r="H176" s="206">
        <v>16.204999999999998</v>
      </c>
      <c r="I176" s="207"/>
      <c r="J176" s="208">
        <f>ROUND(I176*H176,2)</f>
        <v>0</v>
      </c>
      <c r="K176" s="204" t="s">
        <v>1385</v>
      </c>
      <c r="L176" s="45"/>
      <c r="M176" s="209" t="s">
        <v>19</v>
      </c>
      <c r="N176" s="210" t="s">
        <v>41</v>
      </c>
      <c r="O176" s="85"/>
      <c r="P176" s="211">
        <f>O176*H176</f>
        <v>0</v>
      </c>
      <c r="Q176" s="211">
        <v>0.00013999999999999999</v>
      </c>
      <c r="R176" s="211">
        <f>Q176*H176</f>
        <v>0.0022686999999999994</v>
      </c>
      <c r="S176" s="211">
        <v>0</v>
      </c>
      <c r="T176" s="21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3" t="s">
        <v>197</v>
      </c>
      <c r="AT176" s="213" t="s">
        <v>132</v>
      </c>
      <c r="AU176" s="213" t="s">
        <v>78</v>
      </c>
      <c r="AY176" s="18" t="s">
        <v>129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8" t="s">
        <v>136</v>
      </c>
      <c r="BK176" s="214">
        <f>ROUND(I176*H176,2)</f>
        <v>0</v>
      </c>
      <c r="BL176" s="18" t="s">
        <v>197</v>
      </c>
      <c r="BM176" s="213" t="s">
        <v>1451</v>
      </c>
    </row>
    <row r="177" s="2" customFormat="1">
      <c r="A177" s="39"/>
      <c r="B177" s="40"/>
      <c r="C177" s="41"/>
      <c r="D177" s="272" t="s">
        <v>1150</v>
      </c>
      <c r="E177" s="41"/>
      <c r="F177" s="273" t="s">
        <v>1452</v>
      </c>
      <c r="G177" s="41"/>
      <c r="H177" s="41"/>
      <c r="I177" s="227"/>
      <c r="J177" s="41"/>
      <c r="K177" s="41"/>
      <c r="L177" s="45"/>
      <c r="M177" s="228"/>
      <c r="N177" s="229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1150</v>
      </c>
      <c r="AU177" s="18" t="s">
        <v>78</v>
      </c>
    </row>
    <row r="178" s="2" customFormat="1" ht="16.5" customHeight="1">
      <c r="A178" s="39"/>
      <c r="B178" s="40"/>
      <c r="C178" s="202" t="s">
        <v>263</v>
      </c>
      <c r="D178" s="202" t="s">
        <v>132</v>
      </c>
      <c r="E178" s="203" t="s">
        <v>264</v>
      </c>
      <c r="F178" s="204" t="s">
        <v>265</v>
      </c>
      <c r="G178" s="205" t="s">
        <v>135</v>
      </c>
      <c r="H178" s="206">
        <v>16.204999999999998</v>
      </c>
      <c r="I178" s="207"/>
      <c r="J178" s="208">
        <f>ROUND(I178*H178,2)</f>
        <v>0</v>
      </c>
      <c r="K178" s="204" t="s">
        <v>1385</v>
      </c>
      <c r="L178" s="45"/>
      <c r="M178" s="209" t="s">
        <v>19</v>
      </c>
      <c r="N178" s="210" t="s">
        <v>41</v>
      </c>
      <c r="O178" s="85"/>
      <c r="P178" s="211">
        <f>O178*H178</f>
        <v>0</v>
      </c>
      <c r="Q178" s="211">
        <v>0.00013999999999999999</v>
      </c>
      <c r="R178" s="211">
        <f>Q178*H178</f>
        <v>0.0022686999999999994</v>
      </c>
      <c r="S178" s="211">
        <v>0</v>
      </c>
      <c r="T178" s="212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3" t="s">
        <v>197</v>
      </c>
      <c r="AT178" s="213" t="s">
        <v>132</v>
      </c>
      <c r="AU178" s="213" t="s">
        <v>78</v>
      </c>
      <c r="AY178" s="18" t="s">
        <v>129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8" t="s">
        <v>136</v>
      </c>
      <c r="BK178" s="214">
        <f>ROUND(I178*H178,2)</f>
        <v>0</v>
      </c>
      <c r="BL178" s="18" t="s">
        <v>197</v>
      </c>
      <c r="BM178" s="213" t="s">
        <v>1453</v>
      </c>
    </row>
    <row r="179" s="2" customFormat="1">
      <c r="A179" s="39"/>
      <c r="B179" s="40"/>
      <c r="C179" s="41"/>
      <c r="D179" s="272" t="s">
        <v>1150</v>
      </c>
      <c r="E179" s="41"/>
      <c r="F179" s="273" t="s">
        <v>1454</v>
      </c>
      <c r="G179" s="41"/>
      <c r="H179" s="41"/>
      <c r="I179" s="227"/>
      <c r="J179" s="41"/>
      <c r="K179" s="41"/>
      <c r="L179" s="45"/>
      <c r="M179" s="228"/>
      <c r="N179" s="229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1150</v>
      </c>
      <c r="AU179" s="18" t="s">
        <v>78</v>
      </c>
    </row>
    <row r="180" s="2" customFormat="1" ht="16.5" customHeight="1">
      <c r="A180" s="39"/>
      <c r="B180" s="40"/>
      <c r="C180" s="202" t="s">
        <v>267</v>
      </c>
      <c r="D180" s="202" t="s">
        <v>132</v>
      </c>
      <c r="E180" s="203" t="s">
        <v>268</v>
      </c>
      <c r="F180" s="204" t="s">
        <v>269</v>
      </c>
      <c r="G180" s="205" t="s">
        <v>135</v>
      </c>
      <c r="H180" s="206">
        <v>239.20599999999999</v>
      </c>
      <c r="I180" s="207"/>
      <c r="J180" s="208">
        <f>ROUND(I180*H180,2)</f>
        <v>0</v>
      </c>
      <c r="K180" s="204" t="s">
        <v>1385</v>
      </c>
      <c r="L180" s="45"/>
      <c r="M180" s="209" t="s">
        <v>19</v>
      </c>
      <c r="N180" s="210" t="s">
        <v>41</v>
      </c>
      <c r="O180" s="85"/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3" t="s">
        <v>197</v>
      </c>
      <c r="AT180" s="213" t="s">
        <v>132</v>
      </c>
      <c r="AU180" s="213" t="s">
        <v>78</v>
      </c>
      <c r="AY180" s="18" t="s">
        <v>129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8" t="s">
        <v>136</v>
      </c>
      <c r="BK180" s="214">
        <f>ROUND(I180*H180,2)</f>
        <v>0</v>
      </c>
      <c r="BL180" s="18" t="s">
        <v>197</v>
      </c>
      <c r="BM180" s="213" t="s">
        <v>1455</v>
      </c>
    </row>
    <row r="181" s="2" customFormat="1">
      <c r="A181" s="39"/>
      <c r="B181" s="40"/>
      <c r="C181" s="41"/>
      <c r="D181" s="272" t="s">
        <v>1150</v>
      </c>
      <c r="E181" s="41"/>
      <c r="F181" s="273" t="s">
        <v>1456</v>
      </c>
      <c r="G181" s="41"/>
      <c r="H181" s="41"/>
      <c r="I181" s="227"/>
      <c r="J181" s="41"/>
      <c r="K181" s="41"/>
      <c r="L181" s="45"/>
      <c r="M181" s="228"/>
      <c r="N181" s="229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1150</v>
      </c>
      <c r="AU181" s="18" t="s">
        <v>78</v>
      </c>
    </row>
    <row r="182" s="13" customFormat="1">
      <c r="A182" s="13"/>
      <c r="B182" s="230"/>
      <c r="C182" s="231"/>
      <c r="D182" s="225" t="s">
        <v>304</v>
      </c>
      <c r="E182" s="232" t="s">
        <v>19</v>
      </c>
      <c r="F182" s="233" t="s">
        <v>1457</v>
      </c>
      <c r="G182" s="231"/>
      <c r="H182" s="234">
        <v>32.183999999999997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304</v>
      </c>
      <c r="AU182" s="240" t="s">
        <v>78</v>
      </c>
      <c r="AV182" s="13" t="s">
        <v>78</v>
      </c>
      <c r="AW182" s="13" t="s">
        <v>306</v>
      </c>
      <c r="AX182" s="13" t="s">
        <v>68</v>
      </c>
      <c r="AY182" s="240" t="s">
        <v>129</v>
      </c>
    </row>
    <row r="183" s="13" customFormat="1">
      <c r="A183" s="13"/>
      <c r="B183" s="230"/>
      <c r="C183" s="231"/>
      <c r="D183" s="225" t="s">
        <v>304</v>
      </c>
      <c r="E183" s="232" t="s">
        <v>19</v>
      </c>
      <c r="F183" s="233" t="s">
        <v>1458</v>
      </c>
      <c r="G183" s="231"/>
      <c r="H183" s="234">
        <v>21.331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304</v>
      </c>
      <c r="AU183" s="240" t="s">
        <v>78</v>
      </c>
      <c r="AV183" s="13" t="s">
        <v>78</v>
      </c>
      <c r="AW183" s="13" t="s">
        <v>306</v>
      </c>
      <c r="AX183" s="13" t="s">
        <v>68</v>
      </c>
      <c r="AY183" s="240" t="s">
        <v>129</v>
      </c>
    </row>
    <row r="184" s="13" customFormat="1">
      <c r="A184" s="13"/>
      <c r="B184" s="230"/>
      <c r="C184" s="231"/>
      <c r="D184" s="225" t="s">
        <v>304</v>
      </c>
      <c r="E184" s="232" t="s">
        <v>19</v>
      </c>
      <c r="F184" s="233" t="s">
        <v>1459</v>
      </c>
      <c r="G184" s="231"/>
      <c r="H184" s="234">
        <v>34.314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304</v>
      </c>
      <c r="AU184" s="240" t="s">
        <v>78</v>
      </c>
      <c r="AV184" s="13" t="s">
        <v>78</v>
      </c>
      <c r="AW184" s="13" t="s">
        <v>306</v>
      </c>
      <c r="AX184" s="13" t="s">
        <v>68</v>
      </c>
      <c r="AY184" s="240" t="s">
        <v>129</v>
      </c>
    </row>
    <row r="185" s="13" customFormat="1">
      <c r="A185" s="13"/>
      <c r="B185" s="230"/>
      <c r="C185" s="231"/>
      <c r="D185" s="225" t="s">
        <v>304</v>
      </c>
      <c r="E185" s="232" t="s">
        <v>19</v>
      </c>
      <c r="F185" s="233" t="s">
        <v>1458</v>
      </c>
      <c r="G185" s="231"/>
      <c r="H185" s="234">
        <v>21.331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304</v>
      </c>
      <c r="AU185" s="240" t="s">
        <v>78</v>
      </c>
      <c r="AV185" s="13" t="s">
        <v>78</v>
      </c>
      <c r="AW185" s="13" t="s">
        <v>306</v>
      </c>
      <c r="AX185" s="13" t="s">
        <v>68</v>
      </c>
      <c r="AY185" s="240" t="s">
        <v>129</v>
      </c>
    </row>
    <row r="186" s="13" customFormat="1">
      <c r="A186" s="13"/>
      <c r="B186" s="230"/>
      <c r="C186" s="231"/>
      <c r="D186" s="225" t="s">
        <v>304</v>
      </c>
      <c r="E186" s="232" t="s">
        <v>19</v>
      </c>
      <c r="F186" s="233" t="s">
        <v>1460</v>
      </c>
      <c r="G186" s="231"/>
      <c r="H186" s="234">
        <v>37.548000000000002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304</v>
      </c>
      <c r="AU186" s="240" t="s">
        <v>78</v>
      </c>
      <c r="AV186" s="13" t="s">
        <v>78</v>
      </c>
      <c r="AW186" s="13" t="s">
        <v>306</v>
      </c>
      <c r="AX186" s="13" t="s">
        <v>68</v>
      </c>
      <c r="AY186" s="240" t="s">
        <v>129</v>
      </c>
    </row>
    <row r="187" s="13" customFormat="1">
      <c r="A187" s="13"/>
      <c r="B187" s="230"/>
      <c r="C187" s="231"/>
      <c r="D187" s="225" t="s">
        <v>304</v>
      </c>
      <c r="E187" s="232" t="s">
        <v>19</v>
      </c>
      <c r="F187" s="233" t="s">
        <v>1461</v>
      </c>
      <c r="G187" s="231"/>
      <c r="H187" s="234">
        <v>16.448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304</v>
      </c>
      <c r="AU187" s="240" t="s">
        <v>78</v>
      </c>
      <c r="AV187" s="13" t="s">
        <v>78</v>
      </c>
      <c r="AW187" s="13" t="s">
        <v>306</v>
      </c>
      <c r="AX187" s="13" t="s">
        <v>68</v>
      </c>
      <c r="AY187" s="240" t="s">
        <v>129</v>
      </c>
    </row>
    <row r="188" s="13" customFormat="1">
      <c r="A188" s="13"/>
      <c r="B188" s="230"/>
      <c r="C188" s="231"/>
      <c r="D188" s="225" t="s">
        <v>304</v>
      </c>
      <c r="E188" s="232" t="s">
        <v>19</v>
      </c>
      <c r="F188" s="233" t="s">
        <v>1462</v>
      </c>
      <c r="G188" s="231"/>
      <c r="H188" s="234">
        <v>15.959999999999999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304</v>
      </c>
      <c r="AU188" s="240" t="s">
        <v>78</v>
      </c>
      <c r="AV188" s="13" t="s">
        <v>78</v>
      </c>
      <c r="AW188" s="13" t="s">
        <v>306</v>
      </c>
      <c r="AX188" s="13" t="s">
        <v>68</v>
      </c>
      <c r="AY188" s="240" t="s">
        <v>129</v>
      </c>
    </row>
    <row r="189" s="14" customFormat="1">
      <c r="A189" s="14"/>
      <c r="B189" s="251"/>
      <c r="C189" s="252"/>
      <c r="D189" s="225" t="s">
        <v>304</v>
      </c>
      <c r="E189" s="253" t="s">
        <v>19</v>
      </c>
      <c r="F189" s="254" t="s">
        <v>1463</v>
      </c>
      <c r="G189" s="252"/>
      <c r="H189" s="253" t="s">
        <v>19</v>
      </c>
      <c r="I189" s="255"/>
      <c r="J189" s="252"/>
      <c r="K189" s="252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304</v>
      </c>
      <c r="AU189" s="260" t="s">
        <v>78</v>
      </c>
      <c r="AV189" s="14" t="s">
        <v>73</v>
      </c>
      <c r="AW189" s="14" t="s">
        <v>306</v>
      </c>
      <c r="AX189" s="14" t="s">
        <v>68</v>
      </c>
      <c r="AY189" s="260" t="s">
        <v>129</v>
      </c>
    </row>
    <row r="190" s="13" customFormat="1">
      <c r="A190" s="13"/>
      <c r="B190" s="230"/>
      <c r="C190" s="231"/>
      <c r="D190" s="225" t="s">
        <v>304</v>
      </c>
      <c r="E190" s="232" t="s">
        <v>19</v>
      </c>
      <c r="F190" s="233" t="s">
        <v>1464</v>
      </c>
      <c r="G190" s="231"/>
      <c r="H190" s="234">
        <v>2.2799999999999998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304</v>
      </c>
      <c r="AU190" s="240" t="s">
        <v>78</v>
      </c>
      <c r="AV190" s="13" t="s">
        <v>78</v>
      </c>
      <c r="AW190" s="13" t="s">
        <v>306</v>
      </c>
      <c r="AX190" s="13" t="s">
        <v>68</v>
      </c>
      <c r="AY190" s="240" t="s">
        <v>129</v>
      </c>
    </row>
    <row r="191" s="13" customFormat="1">
      <c r="A191" s="13"/>
      <c r="B191" s="230"/>
      <c r="C191" s="231"/>
      <c r="D191" s="225" t="s">
        <v>304</v>
      </c>
      <c r="E191" s="232" t="s">
        <v>19</v>
      </c>
      <c r="F191" s="233" t="s">
        <v>1407</v>
      </c>
      <c r="G191" s="231"/>
      <c r="H191" s="234">
        <v>16.091999999999999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304</v>
      </c>
      <c r="AU191" s="240" t="s">
        <v>78</v>
      </c>
      <c r="AV191" s="13" t="s">
        <v>78</v>
      </c>
      <c r="AW191" s="13" t="s">
        <v>306</v>
      </c>
      <c r="AX191" s="13" t="s">
        <v>68</v>
      </c>
      <c r="AY191" s="240" t="s">
        <v>129</v>
      </c>
    </row>
    <row r="192" s="13" customFormat="1">
      <c r="A192" s="13"/>
      <c r="B192" s="230"/>
      <c r="C192" s="231"/>
      <c r="D192" s="225" t="s">
        <v>304</v>
      </c>
      <c r="E192" s="232" t="s">
        <v>19</v>
      </c>
      <c r="F192" s="233" t="s">
        <v>1465</v>
      </c>
      <c r="G192" s="231"/>
      <c r="H192" s="234">
        <v>6.8399999999999999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304</v>
      </c>
      <c r="AU192" s="240" t="s">
        <v>78</v>
      </c>
      <c r="AV192" s="13" t="s">
        <v>78</v>
      </c>
      <c r="AW192" s="13" t="s">
        <v>306</v>
      </c>
      <c r="AX192" s="13" t="s">
        <v>68</v>
      </c>
      <c r="AY192" s="240" t="s">
        <v>129</v>
      </c>
    </row>
    <row r="193" s="13" customFormat="1">
      <c r="A193" s="13"/>
      <c r="B193" s="230"/>
      <c r="C193" s="231"/>
      <c r="D193" s="225" t="s">
        <v>304</v>
      </c>
      <c r="E193" s="232" t="s">
        <v>19</v>
      </c>
      <c r="F193" s="233" t="s">
        <v>1466</v>
      </c>
      <c r="G193" s="231"/>
      <c r="H193" s="234">
        <v>3.8399999999999999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304</v>
      </c>
      <c r="AU193" s="240" t="s">
        <v>78</v>
      </c>
      <c r="AV193" s="13" t="s">
        <v>78</v>
      </c>
      <c r="AW193" s="13" t="s">
        <v>306</v>
      </c>
      <c r="AX193" s="13" t="s">
        <v>68</v>
      </c>
      <c r="AY193" s="240" t="s">
        <v>129</v>
      </c>
    </row>
    <row r="194" s="13" customFormat="1">
      <c r="A194" s="13"/>
      <c r="B194" s="230"/>
      <c r="C194" s="231"/>
      <c r="D194" s="225" t="s">
        <v>304</v>
      </c>
      <c r="E194" s="232" t="s">
        <v>19</v>
      </c>
      <c r="F194" s="233" t="s">
        <v>1467</v>
      </c>
      <c r="G194" s="231"/>
      <c r="H194" s="234">
        <v>10.728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304</v>
      </c>
      <c r="AU194" s="240" t="s">
        <v>78</v>
      </c>
      <c r="AV194" s="13" t="s">
        <v>78</v>
      </c>
      <c r="AW194" s="13" t="s">
        <v>306</v>
      </c>
      <c r="AX194" s="13" t="s">
        <v>68</v>
      </c>
      <c r="AY194" s="240" t="s">
        <v>129</v>
      </c>
    </row>
    <row r="195" s="13" customFormat="1">
      <c r="A195" s="13"/>
      <c r="B195" s="230"/>
      <c r="C195" s="231"/>
      <c r="D195" s="225" t="s">
        <v>304</v>
      </c>
      <c r="E195" s="232" t="s">
        <v>19</v>
      </c>
      <c r="F195" s="233" t="s">
        <v>1466</v>
      </c>
      <c r="G195" s="231"/>
      <c r="H195" s="234">
        <v>3.8399999999999999</v>
      </c>
      <c r="I195" s="235"/>
      <c r="J195" s="231"/>
      <c r="K195" s="231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304</v>
      </c>
      <c r="AU195" s="240" t="s">
        <v>78</v>
      </c>
      <c r="AV195" s="13" t="s">
        <v>78</v>
      </c>
      <c r="AW195" s="13" t="s">
        <v>306</v>
      </c>
      <c r="AX195" s="13" t="s">
        <v>68</v>
      </c>
      <c r="AY195" s="240" t="s">
        <v>129</v>
      </c>
    </row>
    <row r="196" s="13" customFormat="1">
      <c r="A196" s="13"/>
      <c r="B196" s="230"/>
      <c r="C196" s="231"/>
      <c r="D196" s="225" t="s">
        <v>304</v>
      </c>
      <c r="E196" s="232" t="s">
        <v>19</v>
      </c>
      <c r="F196" s="233" t="s">
        <v>1468</v>
      </c>
      <c r="G196" s="231"/>
      <c r="H196" s="234">
        <v>8.1699999999999999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304</v>
      </c>
      <c r="AU196" s="240" t="s">
        <v>78</v>
      </c>
      <c r="AV196" s="13" t="s">
        <v>78</v>
      </c>
      <c r="AW196" s="13" t="s">
        <v>306</v>
      </c>
      <c r="AX196" s="13" t="s">
        <v>68</v>
      </c>
      <c r="AY196" s="240" t="s">
        <v>129</v>
      </c>
    </row>
    <row r="197" s="13" customFormat="1">
      <c r="A197" s="13"/>
      <c r="B197" s="230"/>
      <c r="C197" s="231"/>
      <c r="D197" s="225" t="s">
        <v>304</v>
      </c>
      <c r="E197" s="232" t="s">
        <v>19</v>
      </c>
      <c r="F197" s="233" t="s">
        <v>1469</v>
      </c>
      <c r="G197" s="231"/>
      <c r="H197" s="234">
        <v>8.3000000000000007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304</v>
      </c>
      <c r="AU197" s="240" t="s">
        <v>78</v>
      </c>
      <c r="AV197" s="13" t="s">
        <v>78</v>
      </c>
      <c r="AW197" s="13" t="s">
        <v>306</v>
      </c>
      <c r="AX197" s="13" t="s">
        <v>68</v>
      </c>
      <c r="AY197" s="240" t="s">
        <v>129</v>
      </c>
    </row>
    <row r="198" s="15" customFormat="1">
      <c r="A198" s="15"/>
      <c r="B198" s="261"/>
      <c r="C198" s="262"/>
      <c r="D198" s="225" t="s">
        <v>304</v>
      </c>
      <c r="E198" s="263" t="s">
        <v>19</v>
      </c>
      <c r="F198" s="264" t="s">
        <v>1090</v>
      </c>
      <c r="G198" s="262"/>
      <c r="H198" s="265">
        <v>239.20600000000007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304</v>
      </c>
      <c r="AU198" s="271" t="s">
        <v>78</v>
      </c>
      <c r="AV198" s="15" t="s">
        <v>136</v>
      </c>
      <c r="AW198" s="15" t="s">
        <v>306</v>
      </c>
      <c r="AX198" s="15" t="s">
        <v>73</v>
      </c>
      <c r="AY198" s="271" t="s">
        <v>129</v>
      </c>
    </row>
    <row r="199" s="2" customFormat="1" ht="16.5" customHeight="1">
      <c r="A199" s="39"/>
      <c r="B199" s="40"/>
      <c r="C199" s="202" t="s">
        <v>202</v>
      </c>
      <c r="D199" s="202" t="s">
        <v>132</v>
      </c>
      <c r="E199" s="203" t="s">
        <v>271</v>
      </c>
      <c r="F199" s="204" t="s">
        <v>272</v>
      </c>
      <c r="G199" s="205" t="s">
        <v>135</v>
      </c>
      <c r="H199" s="206">
        <v>36</v>
      </c>
      <c r="I199" s="207"/>
      <c r="J199" s="208">
        <f>ROUND(I199*H199,2)</f>
        <v>0</v>
      </c>
      <c r="K199" s="204" t="s">
        <v>1385</v>
      </c>
      <c r="L199" s="45"/>
      <c r="M199" s="209" t="s">
        <v>19</v>
      </c>
      <c r="N199" s="210" t="s">
        <v>41</v>
      </c>
      <c r="O199" s="85"/>
      <c r="P199" s="211">
        <f>O199*H199</f>
        <v>0</v>
      </c>
      <c r="Q199" s="211">
        <v>0.00021000000000000001</v>
      </c>
      <c r="R199" s="211">
        <f>Q199*H199</f>
        <v>0.0075600000000000007</v>
      </c>
      <c r="S199" s="211">
        <v>0</v>
      </c>
      <c r="T199" s="21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3" t="s">
        <v>197</v>
      </c>
      <c r="AT199" s="213" t="s">
        <v>132</v>
      </c>
      <c r="AU199" s="213" t="s">
        <v>78</v>
      </c>
      <c r="AY199" s="18" t="s">
        <v>129</v>
      </c>
      <c r="BE199" s="214">
        <f>IF(N199="základní",J199,0)</f>
        <v>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8" t="s">
        <v>136</v>
      </c>
      <c r="BK199" s="214">
        <f>ROUND(I199*H199,2)</f>
        <v>0</v>
      </c>
      <c r="BL199" s="18" t="s">
        <v>197</v>
      </c>
      <c r="BM199" s="213" t="s">
        <v>1470</v>
      </c>
    </row>
    <row r="200" s="2" customFormat="1">
      <c r="A200" s="39"/>
      <c r="B200" s="40"/>
      <c r="C200" s="41"/>
      <c r="D200" s="272" t="s">
        <v>1150</v>
      </c>
      <c r="E200" s="41"/>
      <c r="F200" s="273" t="s">
        <v>1471</v>
      </c>
      <c r="G200" s="41"/>
      <c r="H200" s="41"/>
      <c r="I200" s="227"/>
      <c r="J200" s="41"/>
      <c r="K200" s="41"/>
      <c r="L200" s="45"/>
      <c r="M200" s="228"/>
      <c r="N200" s="229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1150</v>
      </c>
      <c r="AU200" s="18" t="s">
        <v>78</v>
      </c>
    </row>
    <row r="201" s="2" customFormat="1" ht="16.5" customHeight="1">
      <c r="A201" s="39"/>
      <c r="B201" s="40"/>
      <c r="C201" s="202" t="s">
        <v>274</v>
      </c>
      <c r="D201" s="202" t="s">
        <v>132</v>
      </c>
      <c r="E201" s="203" t="s">
        <v>275</v>
      </c>
      <c r="F201" s="204" t="s">
        <v>276</v>
      </c>
      <c r="G201" s="205" t="s">
        <v>135</v>
      </c>
      <c r="H201" s="206">
        <v>239.20599999999999</v>
      </c>
      <c r="I201" s="207"/>
      <c r="J201" s="208">
        <f>ROUND(I201*H201,2)</f>
        <v>0</v>
      </c>
      <c r="K201" s="204" t="s">
        <v>1385</v>
      </c>
      <c r="L201" s="45"/>
      <c r="M201" s="209" t="s">
        <v>19</v>
      </c>
      <c r="N201" s="210" t="s">
        <v>41</v>
      </c>
      <c r="O201" s="85"/>
      <c r="P201" s="211">
        <f>O201*H201</f>
        <v>0</v>
      </c>
      <c r="Q201" s="211">
        <v>0.00018000000000000001</v>
      </c>
      <c r="R201" s="211">
        <f>Q201*H201</f>
        <v>0.043057079999999998</v>
      </c>
      <c r="S201" s="211">
        <v>0</v>
      </c>
      <c r="T201" s="21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3" t="s">
        <v>197</v>
      </c>
      <c r="AT201" s="213" t="s">
        <v>132</v>
      </c>
      <c r="AU201" s="213" t="s">
        <v>78</v>
      </c>
      <c r="AY201" s="18" t="s">
        <v>129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8" t="s">
        <v>136</v>
      </c>
      <c r="BK201" s="214">
        <f>ROUND(I201*H201,2)</f>
        <v>0</v>
      </c>
      <c r="BL201" s="18" t="s">
        <v>197</v>
      </c>
      <c r="BM201" s="213" t="s">
        <v>1472</v>
      </c>
    </row>
    <row r="202" s="2" customFormat="1">
      <c r="A202" s="39"/>
      <c r="B202" s="40"/>
      <c r="C202" s="41"/>
      <c r="D202" s="272" t="s">
        <v>1150</v>
      </c>
      <c r="E202" s="41"/>
      <c r="F202" s="273" t="s">
        <v>1473</v>
      </c>
      <c r="G202" s="41"/>
      <c r="H202" s="41"/>
      <c r="I202" s="227"/>
      <c r="J202" s="41"/>
      <c r="K202" s="41"/>
      <c r="L202" s="45"/>
      <c r="M202" s="228"/>
      <c r="N202" s="229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1150</v>
      </c>
      <c r="AU202" s="18" t="s">
        <v>78</v>
      </c>
    </row>
    <row r="203" s="2" customFormat="1" ht="16.5" customHeight="1">
      <c r="A203" s="39"/>
      <c r="B203" s="40"/>
      <c r="C203" s="202" t="s">
        <v>278</v>
      </c>
      <c r="D203" s="202" t="s">
        <v>132</v>
      </c>
      <c r="E203" s="203" t="s">
        <v>279</v>
      </c>
      <c r="F203" s="204" t="s">
        <v>280</v>
      </c>
      <c r="G203" s="205" t="s">
        <v>135</v>
      </c>
      <c r="H203" s="206">
        <v>239.20599999999999</v>
      </c>
      <c r="I203" s="207"/>
      <c r="J203" s="208">
        <f>ROUND(I203*H203,2)</f>
        <v>0</v>
      </c>
      <c r="K203" s="204" t="s">
        <v>1385</v>
      </c>
      <c r="L203" s="45"/>
      <c r="M203" s="209" t="s">
        <v>19</v>
      </c>
      <c r="N203" s="210" t="s">
        <v>41</v>
      </c>
      <c r="O203" s="85"/>
      <c r="P203" s="211">
        <f>O203*H203</f>
        <v>0</v>
      </c>
      <c r="Q203" s="211">
        <v>0.00097999999999999997</v>
      </c>
      <c r="R203" s="211">
        <f>Q203*H203</f>
        <v>0.23442187999999997</v>
      </c>
      <c r="S203" s="211">
        <v>0</v>
      </c>
      <c r="T203" s="212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3" t="s">
        <v>197</v>
      </c>
      <c r="AT203" s="213" t="s">
        <v>132</v>
      </c>
      <c r="AU203" s="213" t="s">
        <v>78</v>
      </c>
      <c r="AY203" s="18" t="s">
        <v>129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8" t="s">
        <v>136</v>
      </c>
      <c r="BK203" s="214">
        <f>ROUND(I203*H203,2)</f>
        <v>0</v>
      </c>
      <c r="BL203" s="18" t="s">
        <v>197</v>
      </c>
      <c r="BM203" s="213" t="s">
        <v>1474</v>
      </c>
    </row>
    <row r="204" s="2" customFormat="1">
      <c r="A204" s="39"/>
      <c r="B204" s="40"/>
      <c r="C204" s="41"/>
      <c r="D204" s="272" t="s">
        <v>1150</v>
      </c>
      <c r="E204" s="41"/>
      <c r="F204" s="273" t="s">
        <v>1475</v>
      </c>
      <c r="G204" s="41"/>
      <c r="H204" s="41"/>
      <c r="I204" s="227"/>
      <c r="J204" s="41"/>
      <c r="K204" s="41"/>
      <c r="L204" s="45"/>
      <c r="M204" s="228"/>
      <c r="N204" s="229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1150</v>
      </c>
      <c r="AU204" s="18" t="s">
        <v>78</v>
      </c>
    </row>
    <row r="205" s="2" customFormat="1" ht="21.75" customHeight="1">
      <c r="A205" s="39"/>
      <c r="B205" s="40"/>
      <c r="C205" s="202" t="s">
        <v>282</v>
      </c>
      <c r="D205" s="202" t="s">
        <v>132</v>
      </c>
      <c r="E205" s="203" t="s">
        <v>283</v>
      </c>
      <c r="F205" s="204" t="s">
        <v>284</v>
      </c>
      <c r="G205" s="205" t="s">
        <v>135</v>
      </c>
      <c r="H205" s="206">
        <v>239.20599999999999</v>
      </c>
      <c r="I205" s="207"/>
      <c r="J205" s="208">
        <f>ROUND(I205*H205,2)</f>
        <v>0</v>
      </c>
      <c r="K205" s="204" t="s">
        <v>1385</v>
      </c>
      <c r="L205" s="45"/>
      <c r="M205" s="209" t="s">
        <v>19</v>
      </c>
      <c r="N205" s="210" t="s">
        <v>41</v>
      </c>
      <c r="O205" s="85"/>
      <c r="P205" s="211">
        <f>O205*H205</f>
        <v>0</v>
      </c>
      <c r="Q205" s="211">
        <v>3.0000000000000001E-05</v>
      </c>
      <c r="R205" s="211">
        <f>Q205*H205</f>
        <v>0.0071761799999999999</v>
      </c>
      <c r="S205" s="211">
        <v>0</v>
      </c>
      <c r="T205" s="21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3" t="s">
        <v>197</v>
      </c>
      <c r="AT205" s="213" t="s">
        <v>132</v>
      </c>
      <c r="AU205" s="213" t="s">
        <v>78</v>
      </c>
      <c r="AY205" s="18" t="s">
        <v>129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8" t="s">
        <v>136</v>
      </c>
      <c r="BK205" s="214">
        <f>ROUND(I205*H205,2)</f>
        <v>0</v>
      </c>
      <c r="BL205" s="18" t="s">
        <v>197</v>
      </c>
      <c r="BM205" s="213" t="s">
        <v>1476</v>
      </c>
    </row>
    <row r="206" s="2" customFormat="1">
      <c r="A206" s="39"/>
      <c r="B206" s="40"/>
      <c r="C206" s="41"/>
      <c r="D206" s="272" t="s">
        <v>1150</v>
      </c>
      <c r="E206" s="41"/>
      <c r="F206" s="273" t="s">
        <v>1477</v>
      </c>
      <c r="G206" s="41"/>
      <c r="H206" s="41"/>
      <c r="I206" s="227"/>
      <c r="J206" s="41"/>
      <c r="K206" s="41"/>
      <c r="L206" s="45"/>
      <c r="M206" s="228"/>
      <c r="N206" s="229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1150</v>
      </c>
      <c r="AU206" s="18" t="s">
        <v>78</v>
      </c>
    </row>
    <row r="207" s="12" customFormat="1" ht="22.8" customHeight="1">
      <c r="A207" s="12"/>
      <c r="B207" s="186"/>
      <c r="C207" s="187"/>
      <c r="D207" s="188" t="s">
        <v>67</v>
      </c>
      <c r="E207" s="200" t="s">
        <v>286</v>
      </c>
      <c r="F207" s="200" t="s">
        <v>287</v>
      </c>
      <c r="G207" s="187"/>
      <c r="H207" s="187"/>
      <c r="I207" s="190"/>
      <c r="J207" s="201">
        <f>BK207</f>
        <v>0</v>
      </c>
      <c r="K207" s="187"/>
      <c r="L207" s="192"/>
      <c r="M207" s="193"/>
      <c r="N207" s="194"/>
      <c r="O207" s="194"/>
      <c r="P207" s="195">
        <f>SUM(P208:P227)</f>
        <v>0</v>
      </c>
      <c r="Q207" s="194"/>
      <c r="R207" s="195">
        <f>SUM(R208:R227)</f>
        <v>0.17446705000000001</v>
      </c>
      <c r="S207" s="194"/>
      <c r="T207" s="196">
        <f>SUM(T208:T227)</f>
        <v>0.039756879999999994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97" t="s">
        <v>78</v>
      </c>
      <c r="AT207" s="198" t="s">
        <v>67</v>
      </c>
      <c r="AU207" s="198" t="s">
        <v>73</v>
      </c>
      <c r="AY207" s="197" t="s">
        <v>129</v>
      </c>
      <c r="BK207" s="199">
        <f>SUM(BK208:BK227)</f>
        <v>0</v>
      </c>
    </row>
    <row r="208" s="2" customFormat="1" ht="16.5" customHeight="1">
      <c r="A208" s="39"/>
      <c r="B208" s="40"/>
      <c r="C208" s="202" t="s">
        <v>288</v>
      </c>
      <c r="D208" s="202" t="s">
        <v>132</v>
      </c>
      <c r="E208" s="203" t="s">
        <v>289</v>
      </c>
      <c r="F208" s="204" t="s">
        <v>290</v>
      </c>
      <c r="G208" s="205" t="s">
        <v>135</v>
      </c>
      <c r="H208" s="206">
        <v>128.24799999999999</v>
      </c>
      <c r="I208" s="207"/>
      <c r="J208" s="208">
        <f>ROUND(I208*H208,2)</f>
        <v>0</v>
      </c>
      <c r="K208" s="204" t="s">
        <v>1385</v>
      </c>
      <c r="L208" s="45"/>
      <c r="M208" s="209" t="s">
        <v>19</v>
      </c>
      <c r="N208" s="210" t="s">
        <v>41</v>
      </c>
      <c r="O208" s="85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3" t="s">
        <v>197</v>
      </c>
      <c r="AT208" s="213" t="s">
        <v>132</v>
      </c>
      <c r="AU208" s="213" t="s">
        <v>78</v>
      </c>
      <c r="AY208" s="18" t="s">
        <v>129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8" t="s">
        <v>136</v>
      </c>
      <c r="BK208" s="214">
        <f>ROUND(I208*H208,2)</f>
        <v>0</v>
      </c>
      <c r="BL208" s="18" t="s">
        <v>197</v>
      </c>
      <c r="BM208" s="213" t="s">
        <v>1478</v>
      </c>
    </row>
    <row r="209" s="2" customFormat="1">
      <c r="A209" s="39"/>
      <c r="B209" s="40"/>
      <c r="C209" s="41"/>
      <c r="D209" s="272" t="s">
        <v>1150</v>
      </c>
      <c r="E209" s="41"/>
      <c r="F209" s="273" t="s">
        <v>1479</v>
      </c>
      <c r="G209" s="41"/>
      <c r="H209" s="41"/>
      <c r="I209" s="227"/>
      <c r="J209" s="41"/>
      <c r="K209" s="41"/>
      <c r="L209" s="45"/>
      <c r="M209" s="228"/>
      <c r="N209" s="229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1150</v>
      </c>
      <c r="AU209" s="18" t="s">
        <v>78</v>
      </c>
    </row>
    <row r="210" s="13" customFormat="1">
      <c r="A210" s="13"/>
      <c r="B210" s="230"/>
      <c r="C210" s="231"/>
      <c r="D210" s="225" t="s">
        <v>304</v>
      </c>
      <c r="E210" s="232" t="s">
        <v>19</v>
      </c>
      <c r="F210" s="233" t="s">
        <v>1393</v>
      </c>
      <c r="G210" s="231"/>
      <c r="H210" s="234">
        <v>66.156000000000006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304</v>
      </c>
      <c r="AU210" s="240" t="s">
        <v>78</v>
      </c>
      <c r="AV210" s="13" t="s">
        <v>78</v>
      </c>
      <c r="AW210" s="13" t="s">
        <v>306</v>
      </c>
      <c r="AX210" s="13" t="s">
        <v>68</v>
      </c>
      <c r="AY210" s="240" t="s">
        <v>129</v>
      </c>
    </row>
    <row r="211" s="13" customFormat="1">
      <c r="A211" s="13"/>
      <c r="B211" s="230"/>
      <c r="C211" s="231"/>
      <c r="D211" s="225" t="s">
        <v>304</v>
      </c>
      <c r="E211" s="232" t="s">
        <v>19</v>
      </c>
      <c r="F211" s="233" t="s">
        <v>1394</v>
      </c>
      <c r="G211" s="231"/>
      <c r="H211" s="234">
        <v>28.120000000000001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304</v>
      </c>
      <c r="AU211" s="240" t="s">
        <v>78</v>
      </c>
      <c r="AV211" s="13" t="s">
        <v>78</v>
      </c>
      <c r="AW211" s="13" t="s">
        <v>306</v>
      </c>
      <c r="AX211" s="13" t="s">
        <v>68</v>
      </c>
      <c r="AY211" s="240" t="s">
        <v>129</v>
      </c>
    </row>
    <row r="212" s="13" customFormat="1">
      <c r="A212" s="13"/>
      <c r="B212" s="230"/>
      <c r="C212" s="231"/>
      <c r="D212" s="225" t="s">
        <v>304</v>
      </c>
      <c r="E212" s="232" t="s">
        <v>19</v>
      </c>
      <c r="F212" s="233" t="s">
        <v>1388</v>
      </c>
      <c r="G212" s="231"/>
      <c r="H212" s="234">
        <v>33.971999999999994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0" t="s">
        <v>304</v>
      </c>
      <c r="AU212" s="240" t="s">
        <v>78</v>
      </c>
      <c r="AV212" s="13" t="s">
        <v>78</v>
      </c>
      <c r="AW212" s="13" t="s">
        <v>306</v>
      </c>
      <c r="AX212" s="13" t="s">
        <v>68</v>
      </c>
      <c r="AY212" s="240" t="s">
        <v>129</v>
      </c>
    </row>
    <row r="213" s="15" customFormat="1">
      <c r="A213" s="15"/>
      <c r="B213" s="261"/>
      <c r="C213" s="262"/>
      <c r="D213" s="225" t="s">
        <v>304</v>
      </c>
      <c r="E213" s="263" t="s">
        <v>19</v>
      </c>
      <c r="F213" s="264" t="s">
        <v>1090</v>
      </c>
      <c r="G213" s="262"/>
      <c r="H213" s="265">
        <v>128.24799999999999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71" t="s">
        <v>304</v>
      </c>
      <c r="AU213" s="271" t="s">
        <v>78</v>
      </c>
      <c r="AV213" s="15" t="s">
        <v>136</v>
      </c>
      <c r="AW213" s="15" t="s">
        <v>306</v>
      </c>
      <c r="AX213" s="15" t="s">
        <v>73</v>
      </c>
      <c r="AY213" s="271" t="s">
        <v>129</v>
      </c>
    </row>
    <row r="214" s="2" customFormat="1" ht="16.5" customHeight="1">
      <c r="A214" s="39"/>
      <c r="B214" s="40"/>
      <c r="C214" s="202" t="s">
        <v>292</v>
      </c>
      <c r="D214" s="202" t="s">
        <v>132</v>
      </c>
      <c r="E214" s="203" t="s">
        <v>293</v>
      </c>
      <c r="F214" s="204" t="s">
        <v>294</v>
      </c>
      <c r="G214" s="205" t="s">
        <v>135</v>
      </c>
      <c r="H214" s="206">
        <v>128.24799999999999</v>
      </c>
      <c r="I214" s="207"/>
      <c r="J214" s="208">
        <f>ROUND(I214*H214,2)</f>
        <v>0</v>
      </c>
      <c r="K214" s="204" t="s">
        <v>1385</v>
      </c>
      <c r="L214" s="45"/>
      <c r="M214" s="209" t="s">
        <v>19</v>
      </c>
      <c r="N214" s="210" t="s">
        <v>41</v>
      </c>
      <c r="O214" s="85"/>
      <c r="P214" s="211">
        <f>O214*H214</f>
        <v>0</v>
      </c>
      <c r="Q214" s="211">
        <v>0.001</v>
      </c>
      <c r="R214" s="211">
        <f>Q214*H214</f>
        <v>0.128248</v>
      </c>
      <c r="S214" s="211">
        <v>0.00031</v>
      </c>
      <c r="T214" s="212">
        <f>S214*H214</f>
        <v>0.039756879999999994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3" t="s">
        <v>197</v>
      </c>
      <c r="AT214" s="213" t="s">
        <v>132</v>
      </c>
      <c r="AU214" s="213" t="s">
        <v>78</v>
      </c>
      <c r="AY214" s="18" t="s">
        <v>129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8" t="s">
        <v>136</v>
      </c>
      <c r="BK214" s="214">
        <f>ROUND(I214*H214,2)</f>
        <v>0</v>
      </c>
      <c r="BL214" s="18" t="s">
        <v>197</v>
      </c>
      <c r="BM214" s="213" t="s">
        <v>1480</v>
      </c>
    </row>
    <row r="215" s="2" customFormat="1">
      <c r="A215" s="39"/>
      <c r="B215" s="40"/>
      <c r="C215" s="41"/>
      <c r="D215" s="272" t="s">
        <v>1150</v>
      </c>
      <c r="E215" s="41"/>
      <c r="F215" s="273" t="s">
        <v>1481</v>
      </c>
      <c r="G215" s="41"/>
      <c r="H215" s="41"/>
      <c r="I215" s="227"/>
      <c r="J215" s="41"/>
      <c r="K215" s="41"/>
      <c r="L215" s="45"/>
      <c r="M215" s="228"/>
      <c r="N215" s="229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1150</v>
      </c>
      <c r="AU215" s="18" t="s">
        <v>78</v>
      </c>
    </row>
    <row r="216" s="2" customFormat="1" ht="16.5" customHeight="1">
      <c r="A216" s="39"/>
      <c r="B216" s="40"/>
      <c r="C216" s="202" t="s">
        <v>296</v>
      </c>
      <c r="D216" s="202" t="s">
        <v>132</v>
      </c>
      <c r="E216" s="203" t="s">
        <v>297</v>
      </c>
      <c r="F216" s="204" t="s">
        <v>298</v>
      </c>
      <c r="G216" s="205" t="s">
        <v>135</v>
      </c>
      <c r="H216" s="206">
        <v>33.972000000000001</v>
      </c>
      <c r="I216" s="207"/>
      <c r="J216" s="208">
        <f>ROUND(I216*H216,2)</f>
        <v>0</v>
      </c>
      <c r="K216" s="204" t="s">
        <v>1385</v>
      </c>
      <c r="L216" s="45"/>
      <c r="M216" s="209" t="s">
        <v>19</v>
      </c>
      <c r="N216" s="210" t="s">
        <v>41</v>
      </c>
      <c r="O216" s="85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3" t="s">
        <v>197</v>
      </c>
      <c r="AT216" s="213" t="s">
        <v>132</v>
      </c>
      <c r="AU216" s="213" t="s">
        <v>78</v>
      </c>
      <c r="AY216" s="18" t="s">
        <v>129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8" t="s">
        <v>136</v>
      </c>
      <c r="BK216" s="214">
        <f>ROUND(I216*H216,2)</f>
        <v>0</v>
      </c>
      <c r="BL216" s="18" t="s">
        <v>197</v>
      </c>
      <c r="BM216" s="213" t="s">
        <v>1482</v>
      </c>
    </row>
    <row r="217" s="2" customFormat="1">
      <c r="A217" s="39"/>
      <c r="B217" s="40"/>
      <c r="C217" s="41"/>
      <c r="D217" s="272" t="s">
        <v>1150</v>
      </c>
      <c r="E217" s="41"/>
      <c r="F217" s="273" t="s">
        <v>1483</v>
      </c>
      <c r="G217" s="41"/>
      <c r="H217" s="41"/>
      <c r="I217" s="227"/>
      <c r="J217" s="41"/>
      <c r="K217" s="41"/>
      <c r="L217" s="45"/>
      <c r="M217" s="228"/>
      <c r="N217" s="229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1150</v>
      </c>
      <c r="AU217" s="18" t="s">
        <v>78</v>
      </c>
    </row>
    <row r="218" s="13" customFormat="1">
      <c r="A218" s="13"/>
      <c r="B218" s="230"/>
      <c r="C218" s="231"/>
      <c r="D218" s="225" t="s">
        <v>304</v>
      </c>
      <c r="E218" s="232" t="s">
        <v>19</v>
      </c>
      <c r="F218" s="233" t="s">
        <v>1388</v>
      </c>
      <c r="G218" s="231"/>
      <c r="H218" s="234">
        <v>33.971999999999994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0" t="s">
        <v>304</v>
      </c>
      <c r="AU218" s="240" t="s">
        <v>78</v>
      </c>
      <c r="AV218" s="13" t="s">
        <v>78</v>
      </c>
      <c r="AW218" s="13" t="s">
        <v>306</v>
      </c>
      <c r="AX218" s="13" t="s">
        <v>68</v>
      </c>
      <c r="AY218" s="240" t="s">
        <v>129</v>
      </c>
    </row>
    <row r="219" s="15" customFormat="1">
      <c r="A219" s="15"/>
      <c r="B219" s="261"/>
      <c r="C219" s="262"/>
      <c r="D219" s="225" t="s">
        <v>304</v>
      </c>
      <c r="E219" s="263" t="s">
        <v>19</v>
      </c>
      <c r="F219" s="264" t="s">
        <v>1090</v>
      </c>
      <c r="G219" s="262"/>
      <c r="H219" s="265">
        <v>33.971999999999994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1" t="s">
        <v>304</v>
      </c>
      <c r="AU219" s="271" t="s">
        <v>78</v>
      </c>
      <c r="AV219" s="15" t="s">
        <v>136</v>
      </c>
      <c r="AW219" s="15" t="s">
        <v>306</v>
      </c>
      <c r="AX219" s="15" t="s">
        <v>73</v>
      </c>
      <c r="AY219" s="271" t="s">
        <v>129</v>
      </c>
    </row>
    <row r="220" s="2" customFormat="1" ht="16.5" customHeight="1">
      <c r="A220" s="39"/>
      <c r="B220" s="40"/>
      <c r="C220" s="215" t="s">
        <v>300</v>
      </c>
      <c r="D220" s="215" t="s">
        <v>199</v>
      </c>
      <c r="E220" s="216" t="s">
        <v>301</v>
      </c>
      <c r="F220" s="217" t="s">
        <v>302</v>
      </c>
      <c r="G220" s="218" t="s">
        <v>135</v>
      </c>
      <c r="H220" s="219">
        <v>35.670999999999999</v>
      </c>
      <c r="I220" s="220"/>
      <c r="J220" s="221">
        <f>ROUND(I220*H220,2)</f>
        <v>0</v>
      </c>
      <c r="K220" s="217" t="s">
        <v>1385</v>
      </c>
      <c r="L220" s="222"/>
      <c r="M220" s="223" t="s">
        <v>19</v>
      </c>
      <c r="N220" s="224" t="s">
        <v>41</v>
      </c>
      <c r="O220" s="85"/>
      <c r="P220" s="211">
        <f>O220*H220</f>
        <v>0</v>
      </c>
      <c r="Q220" s="211">
        <v>0.00035</v>
      </c>
      <c r="R220" s="211">
        <f>Q220*H220</f>
        <v>0.012484850000000001</v>
      </c>
      <c r="S220" s="211">
        <v>0</v>
      </c>
      <c r="T220" s="21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3" t="s">
        <v>202</v>
      </c>
      <c r="AT220" s="213" t="s">
        <v>199</v>
      </c>
      <c r="AU220" s="213" t="s">
        <v>78</v>
      </c>
      <c r="AY220" s="18" t="s">
        <v>129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8" t="s">
        <v>136</v>
      </c>
      <c r="BK220" s="214">
        <f>ROUND(I220*H220,2)</f>
        <v>0</v>
      </c>
      <c r="BL220" s="18" t="s">
        <v>197</v>
      </c>
      <c r="BM220" s="213" t="s">
        <v>1484</v>
      </c>
    </row>
    <row r="221" s="13" customFormat="1">
      <c r="A221" s="13"/>
      <c r="B221" s="230"/>
      <c r="C221" s="231"/>
      <c r="D221" s="225" t="s">
        <v>304</v>
      </c>
      <c r="E221" s="232" t="s">
        <v>19</v>
      </c>
      <c r="F221" s="233" t="s">
        <v>305</v>
      </c>
      <c r="G221" s="231"/>
      <c r="H221" s="234">
        <v>35.6706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304</v>
      </c>
      <c r="AU221" s="240" t="s">
        <v>78</v>
      </c>
      <c r="AV221" s="13" t="s">
        <v>78</v>
      </c>
      <c r="AW221" s="13" t="s">
        <v>306</v>
      </c>
      <c r="AX221" s="13" t="s">
        <v>73</v>
      </c>
      <c r="AY221" s="240" t="s">
        <v>129</v>
      </c>
    </row>
    <row r="222" s="2" customFormat="1" ht="16.5" customHeight="1">
      <c r="A222" s="39"/>
      <c r="B222" s="40"/>
      <c r="C222" s="202" t="s">
        <v>307</v>
      </c>
      <c r="D222" s="202" t="s">
        <v>132</v>
      </c>
      <c r="E222" s="203" t="s">
        <v>308</v>
      </c>
      <c r="F222" s="204" t="s">
        <v>309</v>
      </c>
      <c r="G222" s="205" t="s">
        <v>135</v>
      </c>
      <c r="H222" s="206">
        <v>5</v>
      </c>
      <c r="I222" s="207"/>
      <c r="J222" s="208">
        <f>ROUND(I222*H222,2)</f>
        <v>0</v>
      </c>
      <c r="K222" s="204" t="s">
        <v>1385</v>
      </c>
      <c r="L222" s="45"/>
      <c r="M222" s="209" t="s">
        <v>19</v>
      </c>
      <c r="N222" s="210" t="s">
        <v>41</v>
      </c>
      <c r="O222" s="85"/>
      <c r="P222" s="211">
        <f>O222*H222</f>
        <v>0</v>
      </c>
      <c r="Q222" s="211">
        <v>1.0000000000000001E-05</v>
      </c>
      <c r="R222" s="211">
        <f>Q222*H222</f>
        <v>5.0000000000000002E-05</v>
      </c>
      <c r="S222" s="211">
        <v>0</v>
      </c>
      <c r="T222" s="212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3" t="s">
        <v>197</v>
      </c>
      <c r="AT222" s="213" t="s">
        <v>132</v>
      </c>
      <c r="AU222" s="213" t="s">
        <v>78</v>
      </c>
      <c r="AY222" s="18" t="s">
        <v>129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8" t="s">
        <v>136</v>
      </c>
      <c r="BK222" s="214">
        <f>ROUND(I222*H222,2)</f>
        <v>0</v>
      </c>
      <c r="BL222" s="18" t="s">
        <v>197</v>
      </c>
      <c r="BM222" s="213" t="s">
        <v>1485</v>
      </c>
    </row>
    <row r="223" s="2" customFormat="1">
      <c r="A223" s="39"/>
      <c r="B223" s="40"/>
      <c r="C223" s="41"/>
      <c r="D223" s="272" t="s">
        <v>1150</v>
      </c>
      <c r="E223" s="41"/>
      <c r="F223" s="273" t="s">
        <v>1486</v>
      </c>
      <c r="G223" s="41"/>
      <c r="H223" s="41"/>
      <c r="I223" s="227"/>
      <c r="J223" s="41"/>
      <c r="K223" s="41"/>
      <c r="L223" s="45"/>
      <c r="M223" s="228"/>
      <c r="N223" s="229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1150</v>
      </c>
      <c r="AU223" s="18" t="s">
        <v>78</v>
      </c>
    </row>
    <row r="224" s="2" customFormat="1" ht="16.5" customHeight="1">
      <c r="A224" s="39"/>
      <c r="B224" s="40"/>
      <c r="C224" s="202" t="s">
        <v>311</v>
      </c>
      <c r="D224" s="202" t="s">
        <v>132</v>
      </c>
      <c r="E224" s="203" t="s">
        <v>312</v>
      </c>
      <c r="F224" s="204" t="s">
        <v>313</v>
      </c>
      <c r="G224" s="205" t="s">
        <v>135</v>
      </c>
      <c r="H224" s="206">
        <v>33.972000000000001</v>
      </c>
      <c r="I224" s="207"/>
      <c r="J224" s="208">
        <f>ROUND(I224*H224,2)</f>
        <v>0</v>
      </c>
      <c r="K224" s="204" t="s">
        <v>1385</v>
      </c>
      <c r="L224" s="45"/>
      <c r="M224" s="209" t="s">
        <v>19</v>
      </c>
      <c r="N224" s="210" t="s">
        <v>41</v>
      </c>
      <c r="O224" s="85"/>
      <c r="P224" s="211">
        <f>O224*H224</f>
        <v>0</v>
      </c>
      <c r="Q224" s="211">
        <v>1.0000000000000001E-05</v>
      </c>
      <c r="R224" s="211">
        <f>Q224*H224</f>
        <v>0.00033972000000000006</v>
      </c>
      <c r="S224" s="211">
        <v>0</v>
      </c>
      <c r="T224" s="212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3" t="s">
        <v>197</v>
      </c>
      <c r="AT224" s="213" t="s">
        <v>132</v>
      </c>
      <c r="AU224" s="213" t="s">
        <v>78</v>
      </c>
      <c r="AY224" s="18" t="s">
        <v>129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8" t="s">
        <v>136</v>
      </c>
      <c r="BK224" s="214">
        <f>ROUND(I224*H224,2)</f>
        <v>0</v>
      </c>
      <c r="BL224" s="18" t="s">
        <v>197</v>
      </c>
      <c r="BM224" s="213" t="s">
        <v>1487</v>
      </c>
    </row>
    <row r="225" s="2" customFormat="1">
      <c r="A225" s="39"/>
      <c r="B225" s="40"/>
      <c r="C225" s="41"/>
      <c r="D225" s="272" t="s">
        <v>1150</v>
      </c>
      <c r="E225" s="41"/>
      <c r="F225" s="273" t="s">
        <v>1488</v>
      </c>
      <c r="G225" s="41"/>
      <c r="H225" s="41"/>
      <c r="I225" s="227"/>
      <c r="J225" s="41"/>
      <c r="K225" s="41"/>
      <c r="L225" s="45"/>
      <c r="M225" s="228"/>
      <c r="N225" s="229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1150</v>
      </c>
      <c r="AU225" s="18" t="s">
        <v>78</v>
      </c>
    </row>
    <row r="226" s="2" customFormat="1" ht="21.75" customHeight="1">
      <c r="A226" s="39"/>
      <c r="B226" s="40"/>
      <c r="C226" s="202" t="s">
        <v>315</v>
      </c>
      <c r="D226" s="202" t="s">
        <v>132</v>
      </c>
      <c r="E226" s="203" t="s">
        <v>316</v>
      </c>
      <c r="F226" s="204" t="s">
        <v>317</v>
      </c>
      <c r="G226" s="205" t="s">
        <v>135</v>
      </c>
      <c r="H226" s="206">
        <v>128.24799999999999</v>
      </c>
      <c r="I226" s="207"/>
      <c r="J226" s="208">
        <f>ROUND(I226*H226,2)</f>
        <v>0</v>
      </c>
      <c r="K226" s="204" t="s">
        <v>1385</v>
      </c>
      <c r="L226" s="45"/>
      <c r="M226" s="209" t="s">
        <v>19</v>
      </c>
      <c r="N226" s="210" t="s">
        <v>41</v>
      </c>
      <c r="O226" s="85"/>
      <c r="P226" s="211">
        <f>O226*H226</f>
        <v>0</v>
      </c>
      <c r="Q226" s="211">
        <v>0.00025999999999999998</v>
      </c>
      <c r="R226" s="211">
        <f>Q226*H226</f>
        <v>0.033344479999999996</v>
      </c>
      <c r="S226" s="211">
        <v>0</v>
      </c>
      <c r="T226" s="21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3" t="s">
        <v>197</v>
      </c>
      <c r="AT226" s="213" t="s">
        <v>132</v>
      </c>
      <c r="AU226" s="213" t="s">
        <v>78</v>
      </c>
      <c r="AY226" s="18" t="s">
        <v>129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8" t="s">
        <v>136</v>
      </c>
      <c r="BK226" s="214">
        <f>ROUND(I226*H226,2)</f>
        <v>0</v>
      </c>
      <c r="BL226" s="18" t="s">
        <v>197</v>
      </c>
      <c r="BM226" s="213" t="s">
        <v>1489</v>
      </c>
    </row>
    <row r="227" s="2" customFormat="1">
      <c r="A227" s="39"/>
      <c r="B227" s="40"/>
      <c r="C227" s="41"/>
      <c r="D227" s="272" t="s">
        <v>1150</v>
      </c>
      <c r="E227" s="41"/>
      <c r="F227" s="273" t="s">
        <v>1490</v>
      </c>
      <c r="G227" s="41"/>
      <c r="H227" s="41"/>
      <c r="I227" s="227"/>
      <c r="J227" s="41"/>
      <c r="K227" s="41"/>
      <c r="L227" s="45"/>
      <c r="M227" s="228"/>
      <c r="N227" s="229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1150</v>
      </c>
      <c r="AU227" s="18" t="s">
        <v>78</v>
      </c>
    </row>
    <row r="228" s="12" customFormat="1" ht="25.92" customHeight="1">
      <c r="A228" s="12"/>
      <c r="B228" s="186"/>
      <c r="C228" s="187"/>
      <c r="D228" s="188" t="s">
        <v>67</v>
      </c>
      <c r="E228" s="189" t="s">
        <v>319</v>
      </c>
      <c r="F228" s="189" t="s">
        <v>320</v>
      </c>
      <c r="G228" s="187"/>
      <c r="H228" s="187"/>
      <c r="I228" s="190"/>
      <c r="J228" s="191">
        <f>BK228</f>
        <v>0</v>
      </c>
      <c r="K228" s="187"/>
      <c r="L228" s="192"/>
      <c r="M228" s="193"/>
      <c r="N228" s="194"/>
      <c r="O228" s="194"/>
      <c r="P228" s="195">
        <f>P229+P232+P235+P238+P241</f>
        <v>0</v>
      </c>
      <c r="Q228" s="194"/>
      <c r="R228" s="195">
        <f>R229+R232+R235+R238+R241</f>
        <v>0</v>
      </c>
      <c r="S228" s="194"/>
      <c r="T228" s="196">
        <f>T229+T232+T235+T238+T241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97" t="s">
        <v>148</v>
      </c>
      <c r="AT228" s="198" t="s">
        <v>67</v>
      </c>
      <c r="AU228" s="198" t="s">
        <v>68</v>
      </c>
      <c r="AY228" s="197" t="s">
        <v>129</v>
      </c>
      <c r="BK228" s="199">
        <f>BK229+BK232+BK235+BK238+BK241</f>
        <v>0</v>
      </c>
    </row>
    <row r="229" s="12" customFormat="1" ht="22.8" customHeight="1">
      <c r="A229" s="12"/>
      <c r="B229" s="186"/>
      <c r="C229" s="187"/>
      <c r="D229" s="188" t="s">
        <v>67</v>
      </c>
      <c r="E229" s="200" t="s">
        <v>321</v>
      </c>
      <c r="F229" s="200" t="s">
        <v>322</v>
      </c>
      <c r="G229" s="187"/>
      <c r="H229" s="187"/>
      <c r="I229" s="190"/>
      <c r="J229" s="201">
        <f>BK229</f>
        <v>0</v>
      </c>
      <c r="K229" s="187"/>
      <c r="L229" s="192"/>
      <c r="M229" s="193"/>
      <c r="N229" s="194"/>
      <c r="O229" s="194"/>
      <c r="P229" s="195">
        <f>SUM(P230:P231)</f>
        <v>0</v>
      </c>
      <c r="Q229" s="194"/>
      <c r="R229" s="195">
        <f>SUM(R230:R231)</f>
        <v>0</v>
      </c>
      <c r="S229" s="194"/>
      <c r="T229" s="196">
        <f>SUM(T230:T231)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197" t="s">
        <v>148</v>
      </c>
      <c r="AT229" s="198" t="s">
        <v>67</v>
      </c>
      <c r="AU229" s="198" t="s">
        <v>73</v>
      </c>
      <c r="AY229" s="197" t="s">
        <v>129</v>
      </c>
      <c r="BK229" s="199">
        <f>SUM(BK230:BK231)</f>
        <v>0</v>
      </c>
    </row>
    <row r="230" s="2" customFormat="1" ht="16.5" customHeight="1">
      <c r="A230" s="39"/>
      <c r="B230" s="40"/>
      <c r="C230" s="202" t="s">
        <v>323</v>
      </c>
      <c r="D230" s="202" t="s">
        <v>132</v>
      </c>
      <c r="E230" s="203" t="s">
        <v>324</v>
      </c>
      <c r="F230" s="204" t="s">
        <v>322</v>
      </c>
      <c r="G230" s="205" t="s">
        <v>325</v>
      </c>
      <c r="H230" s="241"/>
      <c r="I230" s="207"/>
      <c r="J230" s="208">
        <f>ROUND(I230*H230,2)</f>
        <v>0</v>
      </c>
      <c r="K230" s="204" t="s">
        <v>1385</v>
      </c>
      <c r="L230" s="45"/>
      <c r="M230" s="209" t="s">
        <v>19</v>
      </c>
      <c r="N230" s="210" t="s">
        <v>41</v>
      </c>
      <c r="O230" s="85"/>
      <c r="P230" s="211">
        <f>O230*H230</f>
        <v>0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3" t="s">
        <v>326</v>
      </c>
      <c r="AT230" s="213" t="s">
        <v>132</v>
      </c>
      <c r="AU230" s="213" t="s">
        <v>78</v>
      </c>
      <c r="AY230" s="18" t="s">
        <v>129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8" t="s">
        <v>136</v>
      </c>
      <c r="BK230" s="214">
        <f>ROUND(I230*H230,2)</f>
        <v>0</v>
      </c>
      <c r="BL230" s="18" t="s">
        <v>326</v>
      </c>
      <c r="BM230" s="213" t="s">
        <v>1491</v>
      </c>
    </row>
    <row r="231" s="2" customFormat="1">
      <c r="A231" s="39"/>
      <c r="B231" s="40"/>
      <c r="C231" s="41"/>
      <c r="D231" s="272" t="s">
        <v>1150</v>
      </c>
      <c r="E231" s="41"/>
      <c r="F231" s="273" t="s">
        <v>1492</v>
      </c>
      <c r="G231" s="41"/>
      <c r="H231" s="41"/>
      <c r="I231" s="227"/>
      <c r="J231" s="41"/>
      <c r="K231" s="41"/>
      <c r="L231" s="45"/>
      <c r="M231" s="228"/>
      <c r="N231" s="229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1150</v>
      </c>
      <c r="AU231" s="18" t="s">
        <v>78</v>
      </c>
    </row>
    <row r="232" s="12" customFormat="1" ht="22.8" customHeight="1">
      <c r="A232" s="12"/>
      <c r="B232" s="186"/>
      <c r="C232" s="187"/>
      <c r="D232" s="188" t="s">
        <v>67</v>
      </c>
      <c r="E232" s="200" t="s">
        <v>328</v>
      </c>
      <c r="F232" s="200" t="s">
        <v>329</v>
      </c>
      <c r="G232" s="187"/>
      <c r="H232" s="187"/>
      <c r="I232" s="190"/>
      <c r="J232" s="201">
        <f>BK232</f>
        <v>0</v>
      </c>
      <c r="K232" s="187"/>
      <c r="L232" s="192"/>
      <c r="M232" s="193"/>
      <c r="N232" s="194"/>
      <c r="O232" s="194"/>
      <c r="P232" s="195">
        <f>SUM(P233:P234)</f>
        <v>0</v>
      </c>
      <c r="Q232" s="194"/>
      <c r="R232" s="195">
        <f>SUM(R233:R234)</f>
        <v>0</v>
      </c>
      <c r="S232" s="194"/>
      <c r="T232" s="196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97" t="s">
        <v>148</v>
      </c>
      <c r="AT232" s="198" t="s">
        <v>67</v>
      </c>
      <c r="AU232" s="198" t="s">
        <v>73</v>
      </c>
      <c r="AY232" s="197" t="s">
        <v>129</v>
      </c>
      <c r="BK232" s="199">
        <f>SUM(BK233:BK234)</f>
        <v>0</v>
      </c>
    </row>
    <row r="233" s="2" customFormat="1" ht="16.5" customHeight="1">
      <c r="A233" s="39"/>
      <c r="B233" s="40"/>
      <c r="C233" s="202" t="s">
        <v>330</v>
      </c>
      <c r="D233" s="202" t="s">
        <v>132</v>
      </c>
      <c r="E233" s="203" t="s">
        <v>331</v>
      </c>
      <c r="F233" s="204" t="s">
        <v>329</v>
      </c>
      <c r="G233" s="205" t="s">
        <v>325</v>
      </c>
      <c r="H233" s="241"/>
      <c r="I233" s="207"/>
      <c r="J233" s="208">
        <f>ROUND(I233*H233,2)</f>
        <v>0</v>
      </c>
      <c r="K233" s="204" t="s">
        <v>1385</v>
      </c>
      <c r="L233" s="45"/>
      <c r="M233" s="209" t="s">
        <v>19</v>
      </c>
      <c r="N233" s="210" t="s">
        <v>41</v>
      </c>
      <c r="O233" s="85"/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3" t="s">
        <v>326</v>
      </c>
      <c r="AT233" s="213" t="s">
        <v>132</v>
      </c>
      <c r="AU233" s="213" t="s">
        <v>78</v>
      </c>
      <c r="AY233" s="18" t="s">
        <v>129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8" t="s">
        <v>136</v>
      </c>
      <c r="BK233" s="214">
        <f>ROUND(I233*H233,2)</f>
        <v>0</v>
      </c>
      <c r="BL233" s="18" t="s">
        <v>326</v>
      </c>
      <c r="BM233" s="213" t="s">
        <v>1493</v>
      </c>
    </row>
    <row r="234" s="2" customFormat="1">
      <c r="A234" s="39"/>
      <c r="B234" s="40"/>
      <c r="C234" s="41"/>
      <c r="D234" s="272" t="s">
        <v>1150</v>
      </c>
      <c r="E234" s="41"/>
      <c r="F234" s="273" t="s">
        <v>1494</v>
      </c>
      <c r="G234" s="41"/>
      <c r="H234" s="41"/>
      <c r="I234" s="227"/>
      <c r="J234" s="41"/>
      <c r="K234" s="41"/>
      <c r="L234" s="45"/>
      <c r="M234" s="228"/>
      <c r="N234" s="229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1150</v>
      </c>
      <c r="AU234" s="18" t="s">
        <v>78</v>
      </c>
    </row>
    <row r="235" s="12" customFormat="1" ht="22.8" customHeight="1">
      <c r="A235" s="12"/>
      <c r="B235" s="186"/>
      <c r="C235" s="187"/>
      <c r="D235" s="188" t="s">
        <v>67</v>
      </c>
      <c r="E235" s="200" t="s">
        <v>333</v>
      </c>
      <c r="F235" s="200" t="s">
        <v>334</v>
      </c>
      <c r="G235" s="187"/>
      <c r="H235" s="187"/>
      <c r="I235" s="190"/>
      <c r="J235" s="201">
        <f>BK235</f>
        <v>0</v>
      </c>
      <c r="K235" s="187"/>
      <c r="L235" s="192"/>
      <c r="M235" s="193"/>
      <c r="N235" s="194"/>
      <c r="O235" s="194"/>
      <c r="P235" s="195">
        <f>SUM(P236:P237)</f>
        <v>0</v>
      </c>
      <c r="Q235" s="194"/>
      <c r="R235" s="195">
        <f>SUM(R236:R237)</f>
        <v>0</v>
      </c>
      <c r="S235" s="194"/>
      <c r="T235" s="196">
        <f>SUM(T236:T237)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97" t="s">
        <v>148</v>
      </c>
      <c r="AT235" s="198" t="s">
        <v>67</v>
      </c>
      <c r="AU235" s="198" t="s">
        <v>73</v>
      </c>
      <c r="AY235" s="197" t="s">
        <v>129</v>
      </c>
      <c r="BK235" s="199">
        <f>SUM(BK236:BK237)</f>
        <v>0</v>
      </c>
    </row>
    <row r="236" s="2" customFormat="1" ht="16.5" customHeight="1">
      <c r="A236" s="39"/>
      <c r="B236" s="40"/>
      <c r="C236" s="202" t="s">
        <v>335</v>
      </c>
      <c r="D236" s="202" t="s">
        <v>132</v>
      </c>
      <c r="E236" s="203" t="s">
        <v>336</v>
      </c>
      <c r="F236" s="204" t="s">
        <v>334</v>
      </c>
      <c r="G236" s="205" t="s">
        <v>325</v>
      </c>
      <c r="H236" s="241"/>
      <c r="I236" s="207"/>
      <c r="J236" s="208">
        <f>ROUND(I236*H236,2)</f>
        <v>0</v>
      </c>
      <c r="K236" s="204" t="s">
        <v>1385</v>
      </c>
      <c r="L236" s="45"/>
      <c r="M236" s="209" t="s">
        <v>19</v>
      </c>
      <c r="N236" s="210" t="s">
        <v>41</v>
      </c>
      <c r="O236" s="85"/>
      <c r="P236" s="211">
        <f>O236*H236</f>
        <v>0</v>
      </c>
      <c r="Q236" s="211">
        <v>0</v>
      </c>
      <c r="R236" s="211">
        <f>Q236*H236</f>
        <v>0</v>
      </c>
      <c r="S236" s="211">
        <v>0</v>
      </c>
      <c r="T236" s="21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3" t="s">
        <v>326</v>
      </c>
      <c r="AT236" s="213" t="s">
        <v>132</v>
      </c>
      <c r="AU236" s="213" t="s">
        <v>78</v>
      </c>
      <c r="AY236" s="18" t="s">
        <v>129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8" t="s">
        <v>136</v>
      </c>
      <c r="BK236" s="214">
        <f>ROUND(I236*H236,2)</f>
        <v>0</v>
      </c>
      <c r="BL236" s="18" t="s">
        <v>326</v>
      </c>
      <c r="BM236" s="213" t="s">
        <v>1495</v>
      </c>
    </row>
    <row r="237" s="2" customFormat="1">
      <c r="A237" s="39"/>
      <c r="B237" s="40"/>
      <c r="C237" s="41"/>
      <c r="D237" s="272" t="s">
        <v>1150</v>
      </c>
      <c r="E237" s="41"/>
      <c r="F237" s="273" t="s">
        <v>1496</v>
      </c>
      <c r="G237" s="41"/>
      <c r="H237" s="41"/>
      <c r="I237" s="227"/>
      <c r="J237" s="41"/>
      <c r="K237" s="41"/>
      <c r="L237" s="45"/>
      <c r="M237" s="228"/>
      <c r="N237" s="229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1150</v>
      </c>
      <c r="AU237" s="18" t="s">
        <v>78</v>
      </c>
    </row>
    <row r="238" s="12" customFormat="1" ht="22.8" customHeight="1">
      <c r="A238" s="12"/>
      <c r="B238" s="186"/>
      <c r="C238" s="187"/>
      <c r="D238" s="188" t="s">
        <v>67</v>
      </c>
      <c r="E238" s="200" t="s">
        <v>338</v>
      </c>
      <c r="F238" s="200" t="s">
        <v>339</v>
      </c>
      <c r="G238" s="187"/>
      <c r="H238" s="187"/>
      <c r="I238" s="190"/>
      <c r="J238" s="201">
        <f>BK238</f>
        <v>0</v>
      </c>
      <c r="K238" s="187"/>
      <c r="L238" s="192"/>
      <c r="M238" s="193"/>
      <c r="N238" s="194"/>
      <c r="O238" s="194"/>
      <c r="P238" s="195">
        <f>SUM(P239:P240)</f>
        <v>0</v>
      </c>
      <c r="Q238" s="194"/>
      <c r="R238" s="195">
        <f>SUM(R239:R240)</f>
        <v>0</v>
      </c>
      <c r="S238" s="194"/>
      <c r="T238" s="196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7" t="s">
        <v>148</v>
      </c>
      <c r="AT238" s="198" t="s">
        <v>67</v>
      </c>
      <c r="AU238" s="198" t="s">
        <v>73</v>
      </c>
      <c r="AY238" s="197" t="s">
        <v>129</v>
      </c>
      <c r="BK238" s="199">
        <f>SUM(BK239:BK240)</f>
        <v>0</v>
      </c>
    </row>
    <row r="239" s="2" customFormat="1" ht="16.5" customHeight="1">
      <c r="A239" s="39"/>
      <c r="B239" s="40"/>
      <c r="C239" s="202" t="s">
        <v>340</v>
      </c>
      <c r="D239" s="202" t="s">
        <v>132</v>
      </c>
      <c r="E239" s="203" t="s">
        <v>341</v>
      </c>
      <c r="F239" s="204" t="s">
        <v>342</v>
      </c>
      <c r="G239" s="205" t="s">
        <v>325</v>
      </c>
      <c r="H239" s="241"/>
      <c r="I239" s="207"/>
      <c r="J239" s="208">
        <f>ROUND(I239*H239,2)</f>
        <v>0</v>
      </c>
      <c r="K239" s="204" t="s">
        <v>1385</v>
      </c>
      <c r="L239" s="45"/>
      <c r="M239" s="209" t="s">
        <v>19</v>
      </c>
      <c r="N239" s="210" t="s">
        <v>41</v>
      </c>
      <c r="O239" s="85"/>
      <c r="P239" s="211">
        <f>O239*H239</f>
        <v>0</v>
      </c>
      <c r="Q239" s="211">
        <v>0</v>
      </c>
      <c r="R239" s="211">
        <f>Q239*H239</f>
        <v>0</v>
      </c>
      <c r="S239" s="211">
        <v>0</v>
      </c>
      <c r="T239" s="212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3" t="s">
        <v>326</v>
      </c>
      <c r="AT239" s="213" t="s">
        <v>132</v>
      </c>
      <c r="AU239" s="213" t="s">
        <v>78</v>
      </c>
      <c r="AY239" s="18" t="s">
        <v>129</v>
      </c>
      <c r="BE239" s="214">
        <f>IF(N239="základní",J239,0)</f>
        <v>0</v>
      </c>
      <c r="BF239" s="214">
        <f>IF(N239="snížená",J239,0)</f>
        <v>0</v>
      </c>
      <c r="BG239" s="214">
        <f>IF(N239="zákl. přenesená",J239,0)</f>
        <v>0</v>
      </c>
      <c r="BH239" s="214">
        <f>IF(N239="sníž. přenesená",J239,0)</f>
        <v>0</v>
      </c>
      <c r="BI239" s="214">
        <f>IF(N239="nulová",J239,0)</f>
        <v>0</v>
      </c>
      <c r="BJ239" s="18" t="s">
        <v>136</v>
      </c>
      <c r="BK239" s="214">
        <f>ROUND(I239*H239,2)</f>
        <v>0</v>
      </c>
      <c r="BL239" s="18" t="s">
        <v>326</v>
      </c>
      <c r="BM239" s="213" t="s">
        <v>1497</v>
      </c>
    </row>
    <row r="240" s="2" customFormat="1">
      <c r="A240" s="39"/>
      <c r="B240" s="40"/>
      <c r="C240" s="41"/>
      <c r="D240" s="272" t="s">
        <v>1150</v>
      </c>
      <c r="E240" s="41"/>
      <c r="F240" s="273" t="s">
        <v>1498</v>
      </c>
      <c r="G240" s="41"/>
      <c r="H240" s="41"/>
      <c r="I240" s="227"/>
      <c r="J240" s="41"/>
      <c r="K240" s="41"/>
      <c r="L240" s="45"/>
      <c r="M240" s="228"/>
      <c r="N240" s="229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1150</v>
      </c>
      <c r="AU240" s="18" t="s">
        <v>78</v>
      </c>
    </row>
    <row r="241" s="12" customFormat="1" ht="22.8" customHeight="1">
      <c r="A241" s="12"/>
      <c r="B241" s="186"/>
      <c r="C241" s="187"/>
      <c r="D241" s="188" t="s">
        <v>67</v>
      </c>
      <c r="E241" s="200" t="s">
        <v>344</v>
      </c>
      <c r="F241" s="200" t="s">
        <v>345</v>
      </c>
      <c r="G241" s="187"/>
      <c r="H241" s="187"/>
      <c r="I241" s="190"/>
      <c r="J241" s="201">
        <f>BK241</f>
        <v>0</v>
      </c>
      <c r="K241" s="187"/>
      <c r="L241" s="192"/>
      <c r="M241" s="193"/>
      <c r="N241" s="194"/>
      <c r="O241" s="194"/>
      <c r="P241" s="195">
        <f>SUM(P242:P243)</f>
        <v>0</v>
      </c>
      <c r="Q241" s="194"/>
      <c r="R241" s="195">
        <f>SUM(R242:R243)</f>
        <v>0</v>
      </c>
      <c r="S241" s="194"/>
      <c r="T241" s="196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97" t="s">
        <v>148</v>
      </c>
      <c r="AT241" s="198" t="s">
        <v>67</v>
      </c>
      <c r="AU241" s="198" t="s">
        <v>73</v>
      </c>
      <c r="AY241" s="197" t="s">
        <v>129</v>
      </c>
      <c r="BK241" s="199">
        <f>SUM(BK242:BK243)</f>
        <v>0</v>
      </c>
    </row>
    <row r="242" s="2" customFormat="1" ht="16.5" customHeight="1">
      <c r="A242" s="39"/>
      <c r="B242" s="40"/>
      <c r="C242" s="202" t="s">
        <v>346</v>
      </c>
      <c r="D242" s="202" t="s">
        <v>132</v>
      </c>
      <c r="E242" s="203" t="s">
        <v>347</v>
      </c>
      <c r="F242" s="204" t="s">
        <v>345</v>
      </c>
      <c r="G242" s="205" t="s">
        <v>325</v>
      </c>
      <c r="H242" s="241"/>
      <c r="I242" s="207"/>
      <c r="J242" s="208">
        <f>ROUND(I242*H242,2)</f>
        <v>0</v>
      </c>
      <c r="K242" s="204" t="s">
        <v>1385</v>
      </c>
      <c r="L242" s="45"/>
      <c r="M242" s="209" t="s">
        <v>19</v>
      </c>
      <c r="N242" s="210" t="s">
        <v>41</v>
      </c>
      <c r="O242" s="85"/>
      <c r="P242" s="211">
        <f>O242*H242</f>
        <v>0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3" t="s">
        <v>326</v>
      </c>
      <c r="AT242" s="213" t="s">
        <v>132</v>
      </c>
      <c r="AU242" s="213" t="s">
        <v>78</v>
      </c>
      <c r="AY242" s="18" t="s">
        <v>129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8" t="s">
        <v>136</v>
      </c>
      <c r="BK242" s="214">
        <f>ROUND(I242*H242,2)</f>
        <v>0</v>
      </c>
      <c r="BL242" s="18" t="s">
        <v>326</v>
      </c>
      <c r="BM242" s="213" t="s">
        <v>1499</v>
      </c>
    </row>
    <row r="243" s="2" customFormat="1">
      <c r="A243" s="39"/>
      <c r="B243" s="40"/>
      <c r="C243" s="41"/>
      <c r="D243" s="272" t="s">
        <v>1150</v>
      </c>
      <c r="E243" s="41"/>
      <c r="F243" s="273" t="s">
        <v>1500</v>
      </c>
      <c r="G243" s="41"/>
      <c r="H243" s="41"/>
      <c r="I243" s="227"/>
      <c r="J243" s="41"/>
      <c r="K243" s="41"/>
      <c r="L243" s="45"/>
      <c r="M243" s="274"/>
      <c r="N243" s="275"/>
      <c r="O243" s="244"/>
      <c r="P243" s="244"/>
      <c r="Q243" s="244"/>
      <c r="R243" s="244"/>
      <c r="S243" s="244"/>
      <c r="T243" s="27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1150</v>
      </c>
      <c r="AU243" s="18" t="s">
        <v>78</v>
      </c>
    </row>
    <row r="244" s="2" customFormat="1" ht="6.96" customHeight="1">
      <c r="A244" s="39"/>
      <c r="B244" s="60"/>
      <c r="C244" s="61"/>
      <c r="D244" s="61"/>
      <c r="E244" s="61"/>
      <c r="F244" s="61"/>
      <c r="G244" s="61"/>
      <c r="H244" s="61"/>
      <c r="I244" s="61"/>
      <c r="J244" s="61"/>
      <c r="K244" s="61"/>
      <c r="L244" s="45"/>
      <c r="M244" s="39"/>
      <c r="O244" s="39"/>
      <c r="P244" s="39"/>
      <c r="Q244" s="39"/>
      <c r="R244" s="39"/>
      <c r="S244" s="39"/>
      <c r="T244" s="39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</row>
  </sheetData>
  <sheetProtection sheet="1" autoFilter="0" formatColumns="0" formatRows="0" objects="1" scenarios="1" spinCount="100000" saltValue="+8c+85jOKSQn/xQpmB+CnM5Rgmihto7RMRML2cdY1Z0+uvg4Z84O7TGi63BQV5ZuDM4bhISQC3Ri1aarUFFEww==" hashValue="UIIKrke2Z81ijNnVEhEAFMbBnaWeH+ft2TV1JIc4Q1oB6eL8QP/gc2/DP7SQJ0pP28JamLExxshu3X2+JKT28A==" algorithmName="SHA-512" password="CC35"/>
  <autoFilter ref="C93:K24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1_01/611311131"/>
    <hyperlink ref="F102" r:id="rId2" display="https://podminky.urs.cz/item/CS_URS_2021_01/611315111"/>
    <hyperlink ref="F104" r:id="rId3" display="https://podminky.urs.cz/item/CS_URS_2021_01/612311131"/>
    <hyperlink ref="F109" r:id="rId4" display="https://podminky.urs.cz/item/CS_URS_2021_01/612315111"/>
    <hyperlink ref="F111" r:id="rId5" display="https://podminky.urs.cz/item/CS_URS_2021_01/619991011"/>
    <hyperlink ref="F113" r:id="rId6" display="https://podminky.urs.cz/item/CS_URS_2021_01/619991021"/>
    <hyperlink ref="F115" r:id="rId7" display="https://podminky.urs.cz/item/CS_URS_2021_01/619995001"/>
    <hyperlink ref="F120" r:id="rId8" display="https://podminky.urs.cz/item/CS_URS_2021_01/622135000"/>
    <hyperlink ref="F124" r:id="rId9" display="https://podminky.urs.cz/item/CS_URS_2021_01/622142001"/>
    <hyperlink ref="F126" r:id="rId10" display="https://podminky.urs.cz/item/CS_URS_2021_01/622325259"/>
    <hyperlink ref="F128" r:id="rId11" display="https://podminky.urs.cz/item/CS_URS_2021_01/628613611"/>
    <hyperlink ref="F131" r:id="rId12" display="https://podminky.urs.cz/item/CS_URS_2021_01/946111114"/>
    <hyperlink ref="F133" r:id="rId13" display="https://podminky.urs.cz/item/CS_URS_2021_01/946111214"/>
    <hyperlink ref="F135" r:id="rId14" display="https://podminky.urs.cz/item/CS_URS_2021_01/946111814"/>
    <hyperlink ref="F139" r:id="rId15" display="https://podminky.urs.cz/item/CS_URS_2021_01/767640221"/>
    <hyperlink ref="F143" r:id="rId16" display="https://podminky.urs.cz/item/CS_URS_2021_01/767651800"/>
    <hyperlink ref="F145" r:id="rId17" display="https://podminky.urs.cz/item/CS_URS_2021_01/767651821"/>
    <hyperlink ref="F147" r:id="rId18" display="https://podminky.urs.cz/item/CS_URS_2021_01/767691823"/>
    <hyperlink ref="F150" r:id="rId19" display="https://podminky.urs.cz/item/CS_URS_2021_01/771121011"/>
    <hyperlink ref="F156" r:id="rId20" display="https://podminky.urs.cz/item/CS_URS_2021_01/777111101"/>
    <hyperlink ref="F158" r:id="rId21" display="https://podminky.urs.cz/item/CS_URS_2021_01/777111111"/>
    <hyperlink ref="F161" r:id="rId22" display="https://podminky.urs.cz/item/CS_URS_2021_01/783301303"/>
    <hyperlink ref="F163" r:id="rId23" display="https://podminky.urs.cz/item/CS_URS_2021_01/783314101"/>
    <hyperlink ref="F165" r:id="rId24" display="https://podminky.urs.cz/item/CS_URS_2021_01/783317105"/>
    <hyperlink ref="F167" r:id="rId25" display="https://podminky.urs.cz/item/CS_URS_2021_01/783401401"/>
    <hyperlink ref="F175" r:id="rId26" display="https://podminky.urs.cz/item/CS_URS_2021_01/783414101"/>
    <hyperlink ref="F177" r:id="rId27" display="https://podminky.urs.cz/item/CS_URS_2021_01/783415103"/>
    <hyperlink ref="F179" r:id="rId28" display="https://podminky.urs.cz/item/CS_URS_2021_01/783417103"/>
    <hyperlink ref="F181" r:id="rId29" display="https://podminky.urs.cz/item/CS_URS_2021_01/783801503"/>
    <hyperlink ref="F200" r:id="rId30" display="https://podminky.urs.cz/item/CS_URS_2021_01/783806807"/>
    <hyperlink ref="F202" r:id="rId31" display="https://podminky.urs.cz/item/CS_URS_2021_01/783823175"/>
    <hyperlink ref="F204" r:id="rId32" display="https://podminky.urs.cz/item/CS_URS_2021_01/783826315"/>
    <hyperlink ref="F206" r:id="rId33" display="https://podminky.urs.cz/item/CS_URS_2021_01/783896307"/>
    <hyperlink ref="F209" r:id="rId34" display="https://podminky.urs.cz/item/CS_URS_2021_01/784111001"/>
    <hyperlink ref="F215" r:id="rId35" display="https://podminky.urs.cz/item/CS_URS_2021_01/784121001"/>
    <hyperlink ref="F217" r:id="rId36" display="https://podminky.urs.cz/item/CS_URS_2021_01/784171101"/>
    <hyperlink ref="F223" r:id="rId37" display="https://podminky.urs.cz/item/CS_URS_2021_01/784191005"/>
    <hyperlink ref="F225" r:id="rId38" display="https://podminky.urs.cz/item/CS_URS_2021_01/784191007"/>
    <hyperlink ref="F227" r:id="rId39" display="https://podminky.urs.cz/item/CS_URS_2021_01/784211101"/>
    <hyperlink ref="F231" r:id="rId40" display="https://podminky.urs.cz/item/CS_URS_2021_01/020001000"/>
    <hyperlink ref="F234" r:id="rId41" display="https://podminky.urs.cz/item/CS_URS_2021_01/030001000"/>
    <hyperlink ref="F237" r:id="rId42" display="https://podminky.urs.cz/item/CS_URS_2021_01/040001000"/>
    <hyperlink ref="F240" r:id="rId43" display="https://podminky.urs.cz/item/CS_URS_2021_01/081002000"/>
    <hyperlink ref="F243" r:id="rId44" display="https://podminky.urs.cz/item/CS_URS_2021_01/09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5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7" customWidth="1"/>
    <col min="2" max="2" width="1.667969" style="277" customWidth="1"/>
    <col min="3" max="4" width="5" style="277" customWidth="1"/>
    <col min="5" max="5" width="11.66016" style="277" customWidth="1"/>
    <col min="6" max="6" width="9.160156" style="277" customWidth="1"/>
    <col min="7" max="7" width="5" style="277" customWidth="1"/>
    <col min="8" max="8" width="77.83203" style="277" customWidth="1"/>
    <col min="9" max="10" width="20" style="277" customWidth="1"/>
    <col min="11" max="11" width="1.667969" style="277" customWidth="1"/>
  </cols>
  <sheetData>
    <row r="1" s="1" customFormat="1" ht="37.5" customHeight="1"/>
    <row r="2" s="1" customFormat="1" ht="7.5" customHeight="1">
      <c r="B2" s="278"/>
      <c r="C2" s="279"/>
      <c r="D2" s="279"/>
      <c r="E2" s="279"/>
      <c r="F2" s="279"/>
      <c r="G2" s="279"/>
      <c r="H2" s="279"/>
      <c r="I2" s="279"/>
      <c r="J2" s="279"/>
      <c r="K2" s="280"/>
    </row>
    <row r="3" s="16" customFormat="1" ht="45" customHeight="1">
      <c r="B3" s="281"/>
      <c r="C3" s="282" t="s">
        <v>1501</v>
      </c>
      <c r="D3" s="282"/>
      <c r="E3" s="282"/>
      <c r="F3" s="282"/>
      <c r="G3" s="282"/>
      <c r="H3" s="282"/>
      <c r="I3" s="282"/>
      <c r="J3" s="282"/>
      <c r="K3" s="283"/>
    </row>
    <row r="4" s="1" customFormat="1" ht="25.5" customHeight="1">
      <c r="B4" s="284"/>
      <c r="C4" s="285" t="s">
        <v>1502</v>
      </c>
      <c r="D4" s="285"/>
      <c r="E4" s="285"/>
      <c r="F4" s="285"/>
      <c r="G4" s="285"/>
      <c r="H4" s="285"/>
      <c r="I4" s="285"/>
      <c r="J4" s="285"/>
      <c r="K4" s="286"/>
    </row>
    <row r="5" s="1" customFormat="1" ht="5.25" customHeight="1">
      <c r="B5" s="284"/>
      <c r="C5" s="287"/>
      <c r="D5" s="287"/>
      <c r="E5" s="287"/>
      <c r="F5" s="287"/>
      <c r="G5" s="287"/>
      <c r="H5" s="287"/>
      <c r="I5" s="287"/>
      <c r="J5" s="287"/>
      <c r="K5" s="286"/>
    </row>
    <row r="6" s="1" customFormat="1" ht="15" customHeight="1">
      <c r="B6" s="284"/>
      <c r="C6" s="288" t="s">
        <v>1503</v>
      </c>
      <c r="D6" s="288"/>
      <c r="E6" s="288"/>
      <c r="F6" s="288"/>
      <c r="G6" s="288"/>
      <c r="H6" s="288"/>
      <c r="I6" s="288"/>
      <c r="J6" s="288"/>
      <c r="K6" s="286"/>
    </row>
    <row r="7" s="1" customFormat="1" ht="15" customHeight="1">
      <c r="B7" s="289"/>
      <c r="C7" s="288" t="s">
        <v>1504</v>
      </c>
      <c r="D7" s="288"/>
      <c r="E7" s="288"/>
      <c r="F7" s="288"/>
      <c r="G7" s="288"/>
      <c r="H7" s="288"/>
      <c r="I7" s="288"/>
      <c r="J7" s="288"/>
      <c r="K7" s="286"/>
    </row>
    <row r="8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="1" customFormat="1" ht="15" customHeight="1">
      <c r="B9" s="289"/>
      <c r="C9" s="288" t="s">
        <v>1505</v>
      </c>
      <c r="D9" s="288"/>
      <c r="E9" s="288"/>
      <c r="F9" s="288"/>
      <c r="G9" s="288"/>
      <c r="H9" s="288"/>
      <c r="I9" s="288"/>
      <c r="J9" s="288"/>
      <c r="K9" s="286"/>
    </row>
    <row r="10" s="1" customFormat="1" ht="15" customHeight="1">
      <c r="B10" s="289"/>
      <c r="C10" s="288"/>
      <c r="D10" s="288" t="s">
        <v>1506</v>
      </c>
      <c r="E10" s="288"/>
      <c r="F10" s="288"/>
      <c r="G10" s="288"/>
      <c r="H10" s="288"/>
      <c r="I10" s="288"/>
      <c r="J10" s="288"/>
      <c r="K10" s="286"/>
    </row>
    <row r="11" s="1" customFormat="1" ht="15" customHeight="1">
      <c r="B11" s="289"/>
      <c r="C11" s="290"/>
      <c r="D11" s="288" t="s">
        <v>1507</v>
      </c>
      <c r="E11" s="288"/>
      <c r="F11" s="288"/>
      <c r="G11" s="288"/>
      <c r="H11" s="288"/>
      <c r="I11" s="288"/>
      <c r="J11" s="288"/>
      <c r="K11" s="286"/>
    </row>
    <row r="12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="1" customFormat="1" ht="15" customHeight="1">
      <c r="B13" s="289"/>
      <c r="C13" s="290"/>
      <c r="D13" s="291" t="s">
        <v>1508</v>
      </c>
      <c r="E13" s="288"/>
      <c r="F13" s="288"/>
      <c r="G13" s="288"/>
      <c r="H13" s="288"/>
      <c r="I13" s="288"/>
      <c r="J13" s="288"/>
      <c r="K13" s="286"/>
    </row>
    <row r="14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="1" customFormat="1" ht="15" customHeight="1">
      <c r="B15" s="289"/>
      <c r="C15" s="290"/>
      <c r="D15" s="288" t="s">
        <v>1509</v>
      </c>
      <c r="E15" s="288"/>
      <c r="F15" s="288"/>
      <c r="G15" s="288"/>
      <c r="H15" s="288"/>
      <c r="I15" s="288"/>
      <c r="J15" s="288"/>
      <c r="K15" s="286"/>
    </row>
    <row r="16" s="1" customFormat="1" ht="15" customHeight="1">
      <c r="B16" s="289"/>
      <c r="C16" s="290"/>
      <c r="D16" s="288" t="s">
        <v>1510</v>
      </c>
      <c r="E16" s="288"/>
      <c r="F16" s="288"/>
      <c r="G16" s="288"/>
      <c r="H16" s="288"/>
      <c r="I16" s="288"/>
      <c r="J16" s="288"/>
      <c r="K16" s="286"/>
    </row>
    <row r="17" s="1" customFormat="1" ht="15" customHeight="1">
      <c r="B17" s="289"/>
      <c r="C17" s="290"/>
      <c r="D17" s="288" t="s">
        <v>1511</v>
      </c>
      <c r="E17" s="288"/>
      <c r="F17" s="288"/>
      <c r="G17" s="288"/>
      <c r="H17" s="288"/>
      <c r="I17" s="288"/>
      <c r="J17" s="288"/>
      <c r="K17" s="286"/>
    </row>
    <row r="18" s="1" customFormat="1" ht="15" customHeight="1">
      <c r="B18" s="289"/>
      <c r="C18" s="290"/>
      <c r="D18" s="290"/>
      <c r="E18" s="292" t="s">
        <v>72</v>
      </c>
      <c r="F18" s="288" t="s">
        <v>1512</v>
      </c>
      <c r="G18" s="288"/>
      <c r="H18" s="288"/>
      <c r="I18" s="288"/>
      <c r="J18" s="288"/>
      <c r="K18" s="286"/>
    </row>
    <row r="19" s="1" customFormat="1" ht="15" customHeight="1">
      <c r="B19" s="289"/>
      <c r="C19" s="290"/>
      <c r="D19" s="290"/>
      <c r="E19" s="292" t="s">
        <v>1513</v>
      </c>
      <c r="F19" s="288" t="s">
        <v>1514</v>
      </c>
      <c r="G19" s="288"/>
      <c r="H19" s="288"/>
      <c r="I19" s="288"/>
      <c r="J19" s="288"/>
      <c r="K19" s="286"/>
    </row>
    <row r="20" s="1" customFormat="1" ht="15" customHeight="1">
      <c r="B20" s="289"/>
      <c r="C20" s="290"/>
      <c r="D20" s="290"/>
      <c r="E20" s="292" t="s">
        <v>1515</v>
      </c>
      <c r="F20" s="288" t="s">
        <v>1516</v>
      </c>
      <c r="G20" s="288"/>
      <c r="H20" s="288"/>
      <c r="I20" s="288"/>
      <c r="J20" s="288"/>
      <c r="K20" s="286"/>
    </row>
    <row r="21" s="1" customFormat="1" ht="15" customHeight="1">
      <c r="B21" s="289"/>
      <c r="C21" s="290"/>
      <c r="D21" s="290"/>
      <c r="E21" s="292" t="s">
        <v>1517</v>
      </c>
      <c r="F21" s="288" t="s">
        <v>1518</v>
      </c>
      <c r="G21" s="288"/>
      <c r="H21" s="288"/>
      <c r="I21" s="288"/>
      <c r="J21" s="288"/>
      <c r="K21" s="286"/>
    </row>
    <row r="22" s="1" customFormat="1" ht="15" customHeight="1">
      <c r="B22" s="289"/>
      <c r="C22" s="290"/>
      <c r="D22" s="290"/>
      <c r="E22" s="292" t="s">
        <v>352</v>
      </c>
      <c r="F22" s="288" t="s">
        <v>353</v>
      </c>
      <c r="G22" s="288"/>
      <c r="H22" s="288"/>
      <c r="I22" s="288"/>
      <c r="J22" s="288"/>
      <c r="K22" s="286"/>
    </row>
    <row r="23" s="1" customFormat="1" ht="15" customHeight="1">
      <c r="B23" s="289"/>
      <c r="C23" s="290"/>
      <c r="D23" s="290"/>
      <c r="E23" s="292" t="s">
        <v>1519</v>
      </c>
      <c r="F23" s="288" t="s">
        <v>1520</v>
      </c>
      <c r="G23" s="288"/>
      <c r="H23" s="288"/>
      <c r="I23" s="288"/>
      <c r="J23" s="288"/>
      <c r="K23" s="286"/>
    </row>
    <row r="24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="1" customFormat="1" ht="15" customHeight="1">
      <c r="B25" s="289"/>
      <c r="C25" s="288" t="s">
        <v>1521</v>
      </c>
      <c r="D25" s="288"/>
      <c r="E25" s="288"/>
      <c r="F25" s="288"/>
      <c r="G25" s="288"/>
      <c r="H25" s="288"/>
      <c r="I25" s="288"/>
      <c r="J25" s="288"/>
      <c r="K25" s="286"/>
    </row>
    <row r="26" s="1" customFormat="1" ht="15" customHeight="1">
      <c r="B26" s="289"/>
      <c r="C26" s="288" t="s">
        <v>1522</v>
      </c>
      <c r="D26" s="288"/>
      <c r="E26" s="288"/>
      <c r="F26" s="288"/>
      <c r="G26" s="288"/>
      <c r="H26" s="288"/>
      <c r="I26" s="288"/>
      <c r="J26" s="288"/>
      <c r="K26" s="286"/>
    </row>
    <row r="27" s="1" customFormat="1" ht="15" customHeight="1">
      <c r="B27" s="289"/>
      <c r="C27" s="288"/>
      <c r="D27" s="288" t="s">
        <v>1523</v>
      </c>
      <c r="E27" s="288"/>
      <c r="F27" s="288"/>
      <c r="G27" s="288"/>
      <c r="H27" s="288"/>
      <c r="I27" s="288"/>
      <c r="J27" s="288"/>
      <c r="K27" s="286"/>
    </row>
    <row r="28" s="1" customFormat="1" ht="15" customHeight="1">
      <c r="B28" s="289"/>
      <c r="C28" s="290"/>
      <c r="D28" s="288" t="s">
        <v>1524</v>
      </c>
      <c r="E28" s="288"/>
      <c r="F28" s="288"/>
      <c r="G28" s="288"/>
      <c r="H28" s="288"/>
      <c r="I28" s="288"/>
      <c r="J28" s="288"/>
      <c r="K28" s="286"/>
    </row>
    <row r="29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="1" customFormat="1" ht="15" customHeight="1">
      <c r="B30" s="289"/>
      <c r="C30" s="290"/>
      <c r="D30" s="288" t="s">
        <v>1525</v>
      </c>
      <c r="E30" s="288"/>
      <c r="F30" s="288"/>
      <c r="G30" s="288"/>
      <c r="H30" s="288"/>
      <c r="I30" s="288"/>
      <c r="J30" s="288"/>
      <c r="K30" s="286"/>
    </row>
    <row r="31" s="1" customFormat="1" ht="15" customHeight="1">
      <c r="B31" s="289"/>
      <c r="C31" s="290"/>
      <c r="D31" s="288" t="s">
        <v>1526</v>
      </c>
      <c r="E31" s="288"/>
      <c r="F31" s="288"/>
      <c r="G31" s="288"/>
      <c r="H31" s="288"/>
      <c r="I31" s="288"/>
      <c r="J31" s="288"/>
      <c r="K31" s="286"/>
    </row>
    <row r="32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="1" customFormat="1" ht="15" customHeight="1">
      <c r="B33" s="289"/>
      <c r="C33" s="290"/>
      <c r="D33" s="288" t="s">
        <v>1527</v>
      </c>
      <c r="E33" s="288"/>
      <c r="F33" s="288"/>
      <c r="G33" s="288"/>
      <c r="H33" s="288"/>
      <c r="I33" s="288"/>
      <c r="J33" s="288"/>
      <c r="K33" s="286"/>
    </row>
    <row r="34" s="1" customFormat="1" ht="15" customHeight="1">
      <c r="B34" s="289"/>
      <c r="C34" s="290"/>
      <c r="D34" s="288" t="s">
        <v>1528</v>
      </c>
      <c r="E34" s="288"/>
      <c r="F34" s="288"/>
      <c r="G34" s="288"/>
      <c r="H34" s="288"/>
      <c r="I34" s="288"/>
      <c r="J34" s="288"/>
      <c r="K34" s="286"/>
    </row>
    <row r="35" s="1" customFormat="1" ht="15" customHeight="1">
      <c r="B35" s="289"/>
      <c r="C35" s="290"/>
      <c r="D35" s="288" t="s">
        <v>1529</v>
      </c>
      <c r="E35" s="288"/>
      <c r="F35" s="288"/>
      <c r="G35" s="288"/>
      <c r="H35" s="288"/>
      <c r="I35" s="288"/>
      <c r="J35" s="288"/>
      <c r="K35" s="286"/>
    </row>
    <row r="36" s="1" customFormat="1" ht="15" customHeight="1">
      <c r="B36" s="289"/>
      <c r="C36" s="290"/>
      <c r="D36" s="288"/>
      <c r="E36" s="291" t="s">
        <v>115</v>
      </c>
      <c r="F36" s="288"/>
      <c r="G36" s="288" t="s">
        <v>1530</v>
      </c>
      <c r="H36" s="288"/>
      <c r="I36" s="288"/>
      <c r="J36" s="288"/>
      <c r="K36" s="286"/>
    </row>
    <row r="37" s="1" customFormat="1" ht="30.75" customHeight="1">
      <c r="B37" s="289"/>
      <c r="C37" s="290"/>
      <c r="D37" s="288"/>
      <c r="E37" s="291" t="s">
        <v>1531</v>
      </c>
      <c r="F37" s="288"/>
      <c r="G37" s="288" t="s">
        <v>1532</v>
      </c>
      <c r="H37" s="288"/>
      <c r="I37" s="288"/>
      <c r="J37" s="288"/>
      <c r="K37" s="286"/>
    </row>
    <row r="38" s="1" customFormat="1" ht="15" customHeight="1">
      <c r="B38" s="289"/>
      <c r="C38" s="290"/>
      <c r="D38" s="288"/>
      <c r="E38" s="291" t="s">
        <v>49</v>
      </c>
      <c r="F38" s="288"/>
      <c r="G38" s="288" t="s">
        <v>1533</v>
      </c>
      <c r="H38" s="288"/>
      <c r="I38" s="288"/>
      <c r="J38" s="288"/>
      <c r="K38" s="286"/>
    </row>
    <row r="39" s="1" customFormat="1" ht="15" customHeight="1">
      <c r="B39" s="289"/>
      <c r="C39" s="290"/>
      <c r="D39" s="288"/>
      <c r="E39" s="291" t="s">
        <v>50</v>
      </c>
      <c r="F39" s="288"/>
      <c r="G39" s="288" t="s">
        <v>1534</v>
      </c>
      <c r="H39" s="288"/>
      <c r="I39" s="288"/>
      <c r="J39" s="288"/>
      <c r="K39" s="286"/>
    </row>
    <row r="40" s="1" customFormat="1" ht="15" customHeight="1">
      <c r="B40" s="289"/>
      <c r="C40" s="290"/>
      <c r="D40" s="288"/>
      <c r="E40" s="291" t="s">
        <v>116</v>
      </c>
      <c r="F40" s="288"/>
      <c r="G40" s="288" t="s">
        <v>1535</v>
      </c>
      <c r="H40" s="288"/>
      <c r="I40" s="288"/>
      <c r="J40" s="288"/>
      <c r="K40" s="286"/>
    </row>
    <row r="41" s="1" customFormat="1" ht="15" customHeight="1">
      <c r="B41" s="289"/>
      <c r="C41" s="290"/>
      <c r="D41" s="288"/>
      <c r="E41" s="291" t="s">
        <v>117</v>
      </c>
      <c r="F41" s="288"/>
      <c r="G41" s="288" t="s">
        <v>1536</v>
      </c>
      <c r="H41" s="288"/>
      <c r="I41" s="288"/>
      <c r="J41" s="288"/>
      <c r="K41" s="286"/>
    </row>
    <row r="42" s="1" customFormat="1" ht="15" customHeight="1">
      <c r="B42" s="289"/>
      <c r="C42" s="290"/>
      <c r="D42" s="288"/>
      <c r="E42" s="291" t="s">
        <v>1537</v>
      </c>
      <c r="F42" s="288"/>
      <c r="G42" s="288" t="s">
        <v>1538</v>
      </c>
      <c r="H42" s="288"/>
      <c r="I42" s="288"/>
      <c r="J42" s="288"/>
      <c r="K42" s="286"/>
    </row>
    <row r="43" s="1" customFormat="1" ht="15" customHeight="1">
      <c r="B43" s="289"/>
      <c r="C43" s="290"/>
      <c r="D43" s="288"/>
      <c r="E43" s="291"/>
      <c r="F43" s="288"/>
      <c r="G43" s="288" t="s">
        <v>1539</v>
      </c>
      <c r="H43" s="288"/>
      <c r="I43" s="288"/>
      <c r="J43" s="288"/>
      <c r="K43" s="286"/>
    </row>
    <row r="44" s="1" customFormat="1" ht="15" customHeight="1">
      <c r="B44" s="289"/>
      <c r="C44" s="290"/>
      <c r="D44" s="288"/>
      <c r="E44" s="291" t="s">
        <v>1540</v>
      </c>
      <c r="F44" s="288"/>
      <c r="G44" s="288" t="s">
        <v>1541</v>
      </c>
      <c r="H44" s="288"/>
      <c r="I44" s="288"/>
      <c r="J44" s="288"/>
      <c r="K44" s="286"/>
    </row>
    <row r="45" s="1" customFormat="1" ht="15" customHeight="1">
      <c r="B45" s="289"/>
      <c r="C45" s="290"/>
      <c r="D45" s="288"/>
      <c r="E45" s="291" t="s">
        <v>119</v>
      </c>
      <c r="F45" s="288"/>
      <c r="G45" s="288" t="s">
        <v>1542</v>
      </c>
      <c r="H45" s="288"/>
      <c r="I45" s="288"/>
      <c r="J45" s="288"/>
      <c r="K45" s="286"/>
    </row>
    <row r="46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="1" customFormat="1" ht="15" customHeight="1">
      <c r="B47" s="289"/>
      <c r="C47" s="290"/>
      <c r="D47" s="288" t="s">
        <v>1543</v>
      </c>
      <c r="E47" s="288"/>
      <c r="F47" s="288"/>
      <c r="G47" s="288"/>
      <c r="H47" s="288"/>
      <c r="I47" s="288"/>
      <c r="J47" s="288"/>
      <c r="K47" s="286"/>
    </row>
    <row r="48" s="1" customFormat="1" ht="15" customHeight="1">
      <c r="B48" s="289"/>
      <c r="C48" s="290"/>
      <c r="D48" s="290"/>
      <c r="E48" s="288" t="s">
        <v>1544</v>
      </c>
      <c r="F48" s="288"/>
      <c r="G48" s="288"/>
      <c r="H48" s="288"/>
      <c r="I48" s="288"/>
      <c r="J48" s="288"/>
      <c r="K48" s="286"/>
    </row>
    <row r="49" s="1" customFormat="1" ht="15" customHeight="1">
      <c r="B49" s="289"/>
      <c r="C49" s="290"/>
      <c r="D49" s="290"/>
      <c r="E49" s="288" t="s">
        <v>1545</v>
      </c>
      <c r="F49" s="288"/>
      <c r="G49" s="288"/>
      <c r="H49" s="288"/>
      <c r="I49" s="288"/>
      <c r="J49" s="288"/>
      <c r="K49" s="286"/>
    </row>
    <row r="50" s="1" customFormat="1" ht="15" customHeight="1">
      <c r="B50" s="289"/>
      <c r="C50" s="290"/>
      <c r="D50" s="290"/>
      <c r="E50" s="288" t="s">
        <v>1546</v>
      </c>
      <c r="F50" s="288"/>
      <c r="G50" s="288"/>
      <c r="H50" s="288"/>
      <c r="I50" s="288"/>
      <c r="J50" s="288"/>
      <c r="K50" s="286"/>
    </row>
    <row r="51" s="1" customFormat="1" ht="15" customHeight="1">
      <c r="B51" s="289"/>
      <c r="C51" s="290"/>
      <c r="D51" s="288" t="s">
        <v>1547</v>
      </c>
      <c r="E51" s="288"/>
      <c r="F51" s="288"/>
      <c r="G51" s="288"/>
      <c r="H51" s="288"/>
      <c r="I51" s="288"/>
      <c r="J51" s="288"/>
      <c r="K51" s="286"/>
    </row>
    <row r="52" s="1" customFormat="1" ht="25.5" customHeight="1">
      <c r="B52" s="284"/>
      <c r="C52" s="285" t="s">
        <v>1548</v>
      </c>
      <c r="D52" s="285"/>
      <c r="E52" s="285"/>
      <c r="F52" s="285"/>
      <c r="G52" s="285"/>
      <c r="H52" s="285"/>
      <c r="I52" s="285"/>
      <c r="J52" s="285"/>
      <c r="K52" s="286"/>
    </row>
    <row r="53" s="1" customFormat="1" ht="5.25" customHeight="1">
      <c r="B53" s="284"/>
      <c r="C53" s="287"/>
      <c r="D53" s="287"/>
      <c r="E53" s="287"/>
      <c r="F53" s="287"/>
      <c r="G53" s="287"/>
      <c r="H53" s="287"/>
      <c r="I53" s="287"/>
      <c r="J53" s="287"/>
      <c r="K53" s="286"/>
    </row>
    <row r="54" s="1" customFormat="1" ht="15" customHeight="1">
      <c r="B54" s="284"/>
      <c r="C54" s="288" t="s">
        <v>1549</v>
      </c>
      <c r="D54" s="288"/>
      <c r="E54" s="288"/>
      <c r="F54" s="288"/>
      <c r="G54" s="288"/>
      <c r="H54" s="288"/>
      <c r="I54" s="288"/>
      <c r="J54" s="288"/>
      <c r="K54" s="286"/>
    </row>
    <row r="55" s="1" customFormat="1" ht="15" customHeight="1">
      <c r="B55" s="284"/>
      <c r="C55" s="288" t="s">
        <v>1550</v>
      </c>
      <c r="D55" s="288"/>
      <c r="E55" s="288"/>
      <c r="F55" s="288"/>
      <c r="G55" s="288"/>
      <c r="H55" s="288"/>
      <c r="I55" s="288"/>
      <c r="J55" s="288"/>
      <c r="K55" s="286"/>
    </row>
    <row r="56" s="1" customFormat="1" ht="12.75" customHeight="1">
      <c r="B56" s="284"/>
      <c r="C56" s="288"/>
      <c r="D56" s="288"/>
      <c r="E56" s="288"/>
      <c r="F56" s="288"/>
      <c r="G56" s="288"/>
      <c r="H56" s="288"/>
      <c r="I56" s="288"/>
      <c r="J56" s="288"/>
      <c r="K56" s="286"/>
    </row>
    <row r="57" s="1" customFormat="1" ht="15" customHeight="1">
      <c r="B57" s="284"/>
      <c r="C57" s="288" t="s">
        <v>1551</v>
      </c>
      <c r="D57" s="288"/>
      <c r="E57" s="288"/>
      <c r="F57" s="288"/>
      <c r="G57" s="288"/>
      <c r="H57" s="288"/>
      <c r="I57" s="288"/>
      <c r="J57" s="288"/>
      <c r="K57" s="286"/>
    </row>
    <row r="58" s="1" customFormat="1" ht="15" customHeight="1">
      <c r="B58" s="284"/>
      <c r="C58" s="290"/>
      <c r="D58" s="288" t="s">
        <v>1552</v>
      </c>
      <c r="E58" s="288"/>
      <c r="F58" s="288"/>
      <c r="G58" s="288"/>
      <c r="H58" s="288"/>
      <c r="I58" s="288"/>
      <c r="J58" s="288"/>
      <c r="K58" s="286"/>
    </row>
    <row r="59" s="1" customFormat="1" ht="15" customHeight="1">
      <c r="B59" s="284"/>
      <c r="C59" s="290"/>
      <c r="D59" s="288" t="s">
        <v>1553</v>
      </c>
      <c r="E59" s="288"/>
      <c r="F59" s="288"/>
      <c r="G59" s="288"/>
      <c r="H59" s="288"/>
      <c r="I59" s="288"/>
      <c r="J59" s="288"/>
      <c r="K59" s="286"/>
    </row>
    <row r="60" s="1" customFormat="1" ht="15" customHeight="1">
      <c r="B60" s="284"/>
      <c r="C60" s="290"/>
      <c r="D60" s="288" t="s">
        <v>1554</v>
      </c>
      <c r="E60" s="288"/>
      <c r="F60" s="288"/>
      <c r="G60" s="288"/>
      <c r="H60" s="288"/>
      <c r="I60" s="288"/>
      <c r="J60" s="288"/>
      <c r="K60" s="286"/>
    </row>
    <row r="61" s="1" customFormat="1" ht="15" customHeight="1">
      <c r="B61" s="284"/>
      <c r="C61" s="290"/>
      <c r="D61" s="288" t="s">
        <v>1555</v>
      </c>
      <c r="E61" s="288"/>
      <c r="F61" s="288"/>
      <c r="G61" s="288"/>
      <c r="H61" s="288"/>
      <c r="I61" s="288"/>
      <c r="J61" s="288"/>
      <c r="K61" s="286"/>
    </row>
    <row r="62" s="1" customFormat="1" ht="15" customHeight="1">
      <c r="B62" s="284"/>
      <c r="C62" s="290"/>
      <c r="D62" s="293" t="s">
        <v>1556</v>
      </c>
      <c r="E62" s="293"/>
      <c r="F62" s="293"/>
      <c r="G62" s="293"/>
      <c r="H62" s="293"/>
      <c r="I62" s="293"/>
      <c r="J62" s="293"/>
      <c r="K62" s="286"/>
    </row>
    <row r="63" s="1" customFormat="1" ht="15" customHeight="1">
      <c r="B63" s="284"/>
      <c r="C63" s="290"/>
      <c r="D63" s="288" t="s">
        <v>1557</v>
      </c>
      <c r="E63" s="288"/>
      <c r="F63" s="288"/>
      <c r="G63" s="288"/>
      <c r="H63" s="288"/>
      <c r="I63" s="288"/>
      <c r="J63" s="288"/>
      <c r="K63" s="286"/>
    </row>
    <row r="64" s="1" customFormat="1" ht="12.75" customHeight="1">
      <c r="B64" s="284"/>
      <c r="C64" s="290"/>
      <c r="D64" s="290"/>
      <c r="E64" s="294"/>
      <c r="F64" s="290"/>
      <c r="G64" s="290"/>
      <c r="H64" s="290"/>
      <c r="I64" s="290"/>
      <c r="J64" s="290"/>
      <c r="K64" s="286"/>
    </row>
    <row r="65" s="1" customFormat="1" ht="15" customHeight="1">
      <c r="B65" s="284"/>
      <c r="C65" s="290"/>
      <c r="D65" s="288" t="s">
        <v>1558</v>
      </c>
      <c r="E65" s="288"/>
      <c r="F65" s="288"/>
      <c r="G65" s="288"/>
      <c r="H65" s="288"/>
      <c r="I65" s="288"/>
      <c r="J65" s="288"/>
      <c r="K65" s="286"/>
    </row>
    <row r="66" s="1" customFormat="1" ht="15" customHeight="1">
      <c r="B66" s="284"/>
      <c r="C66" s="290"/>
      <c r="D66" s="293" t="s">
        <v>1559</v>
      </c>
      <c r="E66" s="293"/>
      <c r="F66" s="293"/>
      <c r="G66" s="293"/>
      <c r="H66" s="293"/>
      <c r="I66" s="293"/>
      <c r="J66" s="293"/>
      <c r="K66" s="286"/>
    </row>
    <row r="67" s="1" customFormat="1" ht="15" customHeight="1">
      <c r="B67" s="284"/>
      <c r="C67" s="290"/>
      <c r="D67" s="288" t="s">
        <v>1560</v>
      </c>
      <c r="E67" s="288"/>
      <c r="F67" s="288"/>
      <c r="G67" s="288"/>
      <c r="H67" s="288"/>
      <c r="I67" s="288"/>
      <c r="J67" s="288"/>
      <c r="K67" s="286"/>
    </row>
    <row r="68" s="1" customFormat="1" ht="15" customHeight="1">
      <c r="B68" s="284"/>
      <c r="C68" s="290"/>
      <c r="D68" s="288" t="s">
        <v>1561</v>
      </c>
      <c r="E68" s="288"/>
      <c r="F68" s="288"/>
      <c r="G68" s="288"/>
      <c r="H68" s="288"/>
      <c r="I68" s="288"/>
      <c r="J68" s="288"/>
      <c r="K68" s="286"/>
    </row>
    <row r="69" s="1" customFormat="1" ht="15" customHeight="1">
      <c r="B69" s="284"/>
      <c r="C69" s="290"/>
      <c r="D69" s="288" t="s">
        <v>1562</v>
      </c>
      <c r="E69" s="288"/>
      <c r="F69" s="288"/>
      <c r="G69" s="288"/>
      <c r="H69" s="288"/>
      <c r="I69" s="288"/>
      <c r="J69" s="288"/>
      <c r="K69" s="286"/>
    </row>
    <row r="70" s="1" customFormat="1" ht="15" customHeight="1">
      <c r="B70" s="284"/>
      <c r="C70" s="290"/>
      <c r="D70" s="288" t="s">
        <v>1563</v>
      </c>
      <c r="E70" s="288"/>
      <c r="F70" s="288"/>
      <c r="G70" s="288"/>
      <c r="H70" s="288"/>
      <c r="I70" s="288"/>
      <c r="J70" s="288"/>
      <c r="K70" s="286"/>
    </row>
    <row r="71" s="1" customFormat="1" ht="12.75" customHeight="1">
      <c r="B71" s="295"/>
      <c r="C71" s="296"/>
      <c r="D71" s="296"/>
      <c r="E71" s="296"/>
      <c r="F71" s="296"/>
      <c r="G71" s="296"/>
      <c r="H71" s="296"/>
      <c r="I71" s="296"/>
      <c r="J71" s="296"/>
      <c r="K71" s="297"/>
    </row>
    <row r="72" s="1" customFormat="1" ht="18.75" customHeight="1">
      <c r="B72" s="298"/>
      <c r="C72" s="298"/>
      <c r="D72" s="298"/>
      <c r="E72" s="298"/>
      <c r="F72" s="298"/>
      <c r="G72" s="298"/>
      <c r="H72" s="298"/>
      <c r="I72" s="298"/>
      <c r="J72" s="298"/>
      <c r="K72" s="299"/>
    </row>
    <row r="73" s="1" customFormat="1" ht="18.75" customHeight="1">
      <c r="B73" s="299"/>
      <c r="C73" s="299"/>
      <c r="D73" s="299"/>
      <c r="E73" s="299"/>
      <c r="F73" s="299"/>
      <c r="G73" s="299"/>
      <c r="H73" s="299"/>
      <c r="I73" s="299"/>
      <c r="J73" s="299"/>
      <c r="K73" s="299"/>
    </row>
    <row r="74" s="1" customFormat="1" ht="7.5" customHeight="1">
      <c r="B74" s="300"/>
      <c r="C74" s="301"/>
      <c r="D74" s="301"/>
      <c r="E74" s="301"/>
      <c r="F74" s="301"/>
      <c r="G74" s="301"/>
      <c r="H74" s="301"/>
      <c r="I74" s="301"/>
      <c r="J74" s="301"/>
      <c r="K74" s="302"/>
    </row>
    <row r="75" s="1" customFormat="1" ht="45" customHeight="1">
      <c r="B75" s="303"/>
      <c r="C75" s="304" t="s">
        <v>1564</v>
      </c>
      <c r="D75" s="304"/>
      <c r="E75" s="304"/>
      <c r="F75" s="304"/>
      <c r="G75" s="304"/>
      <c r="H75" s="304"/>
      <c r="I75" s="304"/>
      <c r="J75" s="304"/>
      <c r="K75" s="305"/>
    </row>
    <row r="76" s="1" customFormat="1" ht="17.25" customHeight="1">
      <c r="B76" s="303"/>
      <c r="C76" s="306" t="s">
        <v>1565</v>
      </c>
      <c r="D76" s="306"/>
      <c r="E76" s="306"/>
      <c r="F76" s="306" t="s">
        <v>1566</v>
      </c>
      <c r="G76" s="307"/>
      <c r="H76" s="306" t="s">
        <v>50</v>
      </c>
      <c r="I76" s="306" t="s">
        <v>53</v>
      </c>
      <c r="J76" s="306" t="s">
        <v>1567</v>
      </c>
      <c r="K76" s="305"/>
    </row>
    <row r="77" s="1" customFormat="1" ht="17.25" customHeight="1">
      <c r="B77" s="303"/>
      <c r="C77" s="308" t="s">
        <v>1568</v>
      </c>
      <c r="D77" s="308"/>
      <c r="E77" s="308"/>
      <c r="F77" s="309" t="s">
        <v>1569</v>
      </c>
      <c r="G77" s="310"/>
      <c r="H77" s="308"/>
      <c r="I77" s="308"/>
      <c r="J77" s="308" t="s">
        <v>1570</v>
      </c>
      <c r="K77" s="305"/>
    </row>
    <row r="78" s="1" customFormat="1" ht="5.25" customHeight="1">
      <c r="B78" s="303"/>
      <c r="C78" s="311"/>
      <c r="D78" s="311"/>
      <c r="E78" s="311"/>
      <c r="F78" s="311"/>
      <c r="G78" s="312"/>
      <c r="H78" s="311"/>
      <c r="I78" s="311"/>
      <c r="J78" s="311"/>
      <c r="K78" s="305"/>
    </row>
    <row r="79" s="1" customFormat="1" ht="15" customHeight="1">
      <c r="B79" s="303"/>
      <c r="C79" s="291" t="s">
        <v>49</v>
      </c>
      <c r="D79" s="313"/>
      <c r="E79" s="313"/>
      <c r="F79" s="314" t="s">
        <v>1571</v>
      </c>
      <c r="G79" s="315"/>
      <c r="H79" s="291" t="s">
        <v>1572</v>
      </c>
      <c r="I79" s="291" t="s">
        <v>1573</v>
      </c>
      <c r="J79" s="291">
        <v>20</v>
      </c>
      <c r="K79" s="305"/>
    </row>
    <row r="80" s="1" customFormat="1" ht="15" customHeight="1">
      <c r="B80" s="303"/>
      <c r="C80" s="291" t="s">
        <v>1574</v>
      </c>
      <c r="D80" s="291"/>
      <c r="E80" s="291"/>
      <c r="F80" s="314" t="s">
        <v>1571</v>
      </c>
      <c r="G80" s="315"/>
      <c r="H80" s="291" t="s">
        <v>1575</v>
      </c>
      <c r="I80" s="291" t="s">
        <v>1573</v>
      </c>
      <c r="J80" s="291">
        <v>120</v>
      </c>
      <c r="K80" s="305"/>
    </row>
    <row r="81" s="1" customFormat="1" ht="15" customHeight="1">
      <c r="B81" s="316"/>
      <c r="C81" s="291" t="s">
        <v>1576</v>
      </c>
      <c r="D81" s="291"/>
      <c r="E81" s="291"/>
      <c r="F81" s="314" t="s">
        <v>1577</v>
      </c>
      <c r="G81" s="315"/>
      <c r="H81" s="291" t="s">
        <v>1578</v>
      </c>
      <c r="I81" s="291" t="s">
        <v>1573</v>
      </c>
      <c r="J81" s="291">
        <v>50</v>
      </c>
      <c r="K81" s="305"/>
    </row>
    <row r="82" s="1" customFormat="1" ht="15" customHeight="1">
      <c r="B82" s="316"/>
      <c r="C82" s="291" t="s">
        <v>1579</v>
      </c>
      <c r="D82" s="291"/>
      <c r="E82" s="291"/>
      <c r="F82" s="314" t="s">
        <v>1571</v>
      </c>
      <c r="G82" s="315"/>
      <c r="H82" s="291" t="s">
        <v>1580</v>
      </c>
      <c r="I82" s="291" t="s">
        <v>1581</v>
      </c>
      <c r="J82" s="291"/>
      <c r="K82" s="305"/>
    </row>
    <row r="83" s="1" customFormat="1" ht="15" customHeight="1">
      <c r="B83" s="316"/>
      <c r="C83" s="317" t="s">
        <v>1582</v>
      </c>
      <c r="D83" s="317"/>
      <c r="E83" s="317"/>
      <c r="F83" s="318" t="s">
        <v>1577</v>
      </c>
      <c r="G83" s="317"/>
      <c r="H83" s="317" t="s">
        <v>1583</v>
      </c>
      <c r="I83" s="317" t="s">
        <v>1573</v>
      </c>
      <c r="J83" s="317">
        <v>15</v>
      </c>
      <c r="K83" s="305"/>
    </row>
    <row r="84" s="1" customFormat="1" ht="15" customHeight="1">
      <c r="B84" s="316"/>
      <c r="C84" s="317" t="s">
        <v>1584</v>
      </c>
      <c r="D84" s="317"/>
      <c r="E84" s="317"/>
      <c r="F84" s="318" t="s">
        <v>1577</v>
      </c>
      <c r="G84" s="317"/>
      <c r="H84" s="317" t="s">
        <v>1585</v>
      </c>
      <c r="I84" s="317" t="s">
        <v>1573</v>
      </c>
      <c r="J84" s="317">
        <v>15</v>
      </c>
      <c r="K84" s="305"/>
    </row>
    <row r="85" s="1" customFormat="1" ht="15" customHeight="1">
      <c r="B85" s="316"/>
      <c r="C85" s="317" t="s">
        <v>1586</v>
      </c>
      <c r="D85" s="317"/>
      <c r="E85" s="317"/>
      <c r="F85" s="318" t="s">
        <v>1577</v>
      </c>
      <c r="G85" s="317"/>
      <c r="H85" s="317" t="s">
        <v>1587</v>
      </c>
      <c r="I85" s="317" t="s">
        <v>1573</v>
      </c>
      <c r="J85" s="317">
        <v>20</v>
      </c>
      <c r="K85" s="305"/>
    </row>
    <row r="86" s="1" customFormat="1" ht="15" customHeight="1">
      <c r="B86" s="316"/>
      <c r="C86" s="317" t="s">
        <v>1588</v>
      </c>
      <c r="D86" s="317"/>
      <c r="E86" s="317"/>
      <c r="F86" s="318" t="s">
        <v>1577</v>
      </c>
      <c r="G86" s="317"/>
      <c r="H86" s="317" t="s">
        <v>1589</v>
      </c>
      <c r="I86" s="317" t="s">
        <v>1573</v>
      </c>
      <c r="J86" s="317">
        <v>20</v>
      </c>
      <c r="K86" s="305"/>
    </row>
    <row r="87" s="1" customFormat="1" ht="15" customHeight="1">
      <c r="B87" s="316"/>
      <c r="C87" s="291" t="s">
        <v>1590</v>
      </c>
      <c r="D87" s="291"/>
      <c r="E87" s="291"/>
      <c r="F87" s="314" t="s">
        <v>1577</v>
      </c>
      <c r="G87" s="315"/>
      <c r="H87" s="291" t="s">
        <v>1591</v>
      </c>
      <c r="I87" s="291" t="s">
        <v>1573</v>
      </c>
      <c r="J87" s="291">
        <v>50</v>
      </c>
      <c r="K87" s="305"/>
    </row>
    <row r="88" s="1" customFormat="1" ht="15" customHeight="1">
      <c r="B88" s="316"/>
      <c r="C88" s="291" t="s">
        <v>1592</v>
      </c>
      <c r="D88" s="291"/>
      <c r="E88" s="291"/>
      <c r="F88" s="314" t="s">
        <v>1577</v>
      </c>
      <c r="G88" s="315"/>
      <c r="H88" s="291" t="s">
        <v>1593</v>
      </c>
      <c r="I88" s="291" t="s">
        <v>1573</v>
      </c>
      <c r="J88" s="291">
        <v>20</v>
      </c>
      <c r="K88" s="305"/>
    </row>
    <row r="89" s="1" customFormat="1" ht="15" customHeight="1">
      <c r="B89" s="316"/>
      <c r="C89" s="291" t="s">
        <v>1594</v>
      </c>
      <c r="D89" s="291"/>
      <c r="E89" s="291"/>
      <c r="F89" s="314" t="s">
        <v>1577</v>
      </c>
      <c r="G89" s="315"/>
      <c r="H89" s="291" t="s">
        <v>1595</v>
      </c>
      <c r="I89" s="291" t="s">
        <v>1573</v>
      </c>
      <c r="J89" s="291">
        <v>20</v>
      </c>
      <c r="K89" s="305"/>
    </row>
    <row r="90" s="1" customFormat="1" ht="15" customHeight="1">
      <c r="B90" s="316"/>
      <c r="C90" s="291" t="s">
        <v>1596</v>
      </c>
      <c r="D90" s="291"/>
      <c r="E90" s="291"/>
      <c r="F90" s="314" t="s">
        <v>1577</v>
      </c>
      <c r="G90" s="315"/>
      <c r="H90" s="291" t="s">
        <v>1597</v>
      </c>
      <c r="I90" s="291" t="s">
        <v>1573</v>
      </c>
      <c r="J90" s="291">
        <v>50</v>
      </c>
      <c r="K90" s="305"/>
    </row>
    <row r="91" s="1" customFormat="1" ht="15" customHeight="1">
      <c r="B91" s="316"/>
      <c r="C91" s="291" t="s">
        <v>1598</v>
      </c>
      <c r="D91" s="291"/>
      <c r="E91" s="291"/>
      <c r="F91" s="314" t="s">
        <v>1577</v>
      </c>
      <c r="G91" s="315"/>
      <c r="H91" s="291" t="s">
        <v>1598</v>
      </c>
      <c r="I91" s="291" t="s">
        <v>1573</v>
      </c>
      <c r="J91" s="291">
        <v>50</v>
      </c>
      <c r="K91" s="305"/>
    </row>
    <row r="92" s="1" customFormat="1" ht="15" customHeight="1">
      <c r="B92" s="316"/>
      <c r="C92" s="291" t="s">
        <v>1599</v>
      </c>
      <c r="D92" s="291"/>
      <c r="E92" s="291"/>
      <c r="F92" s="314" t="s">
        <v>1577</v>
      </c>
      <c r="G92" s="315"/>
      <c r="H92" s="291" t="s">
        <v>1600</v>
      </c>
      <c r="I92" s="291" t="s">
        <v>1573</v>
      </c>
      <c r="J92" s="291">
        <v>255</v>
      </c>
      <c r="K92" s="305"/>
    </row>
    <row r="93" s="1" customFormat="1" ht="15" customHeight="1">
      <c r="B93" s="316"/>
      <c r="C93" s="291" t="s">
        <v>1601</v>
      </c>
      <c r="D93" s="291"/>
      <c r="E93" s="291"/>
      <c r="F93" s="314" t="s">
        <v>1571</v>
      </c>
      <c r="G93" s="315"/>
      <c r="H93" s="291" t="s">
        <v>1602</v>
      </c>
      <c r="I93" s="291" t="s">
        <v>1603</v>
      </c>
      <c r="J93" s="291"/>
      <c r="K93" s="305"/>
    </row>
    <row r="94" s="1" customFormat="1" ht="15" customHeight="1">
      <c r="B94" s="316"/>
      <c r="C94" s="291" t="s">
        <v>1604</v>
      </c>
      <c r="D94" s="291"/>
      <c r="E94" s="291"/>
      <c r="F94" s="314" t="s">
        <v>1571</v>
      </c>
      <c r="G94" s="315"/>
      <c r="H94" s="291" t="s">
        <v>1605</v>
      </c>
      <c r="I94" s="291" t="s">
        <v>1606</v>
      </c>
      <c r="J94" s="291"/>
      <c r="K94" s="305"/>
    </row>
    <row r="95" s="1" customFormat="1" ht="15" customHeight="1">
      <c r="B95" s="316"/>
      <c r="C95" s="291" t="s">
        <v>1607</v>
      </c>
      <c r="D95" s="291"/>
      <c r="E95" s="291"/>
      <c r="F95" s="314" t="s">
        <v>1571</v>
      </c>
      <c r="G95" s="315"/>
      <c r="H95" s="291" t="s">
        <v>1607</v>
      </c>
      <c r="I95" s="291" t="s">
        <v>1606</v>
      </c>
      <c r="J95" s="291"/>
      <c r="K95" s="305"/>
    </row>
    <row r="96" s="1" customFormat="1" ht="15" customHeight="1">
      <c r="B96" s="316"/>
      <c r="C96" s="291" t="s">
        <v>34</v>
      </c>
      <c r="D96" s="291"/>
      <c r="E96" s="291"/>
      <c r="F96" s="314" t="s">
        <v>1571</v>
      </c>
      <c r="G96" s="315"/>
      <c r="H96" s="291" t="s">
        <v>1608</v>
      </c>
      <c r="I96" s="291" t="s">
        <v>1606</v>
      </c>
      <c r="J96" s="291"/>
      <c r="K96" s="305"/>
    </row>
    <row r="97" s="1" customFormat="1" ht="15" customHeight="1">
      <c r="B97" s="316"/>
      <c r="C97" s="291" t="s">
        <v>44</v>
      </c>
      <c r="D97" s="291"/>
      <c r="E97" s="291"/>
      <c r="F97" s="314" t="s">
        <v>1571</v>
      </c>
      <c r="G97" s="315"/>
      <c r="H97" s="291" t="s">
        <v>1609</v>
      </c>
      <c r="I97" s="291" t="s">
        <v>1606</v>
      </c>
      <c r="J97" s="291"/>
      <c r="K97" s="305"/>
    </row>
    <row r="98" s="1" customFormat="1" ht="15" customHeight="1">
      <c r="B98" s="319"/>
      <c r="C98" s="320"/>
      <c r="D98" s="320"/>
      <c r="E98" s="320"/>
      <c r="F98" s="320"/>
      <c r="G98" s="320"/>
      <c r="H98" s="320"/>
      <c r="I98" s="320"/>
      <c r="J98" s="320"/>
      <c r="K98" s="321"/>
    </row>
    <row r="99" s="1" customFormat="1" ht="18.75" customHeight="1">
      <c r="B99" s="322"/>
      <c r="C99" s="323"/>
      <c r="D99" s="323"/>
      <c r="E99" s="323"/>
      <c r="F99" s="323"/>
      <c r="G99" s="323"/>
      <c r="H99" s="323"/>
      <c r="I99" s="323"/>
      <c r="J99" s="323"/>
      <c r="K99" s="322"/>
    </row>
    <row r="100" s="1" customFormat="1" ht="18.75" customHeight="1">
      <c r="B100" s="299"/>
      <c r="C100" s="299"/>
      <c r="D100" s="299"/>
      <c r="E100" s="299"/>
      <c r="F100" s="299"/>
      <c r="G100" s="299"/>
      <c r="H100" s="299"/>
      <c r="I100" s="299"/>
      <c r="J100" s="299"/>
      <c r="K100" s="299"/>
    </row>
    <row r="101" s="1" customFormat="1" ht="7.5" customHeight="1">
      <c r="B101" s="300"/>
      <c r="C101" s="301"/>
      <c r="D101" s="301"/>
      <c r="E101" s="301"/>
      <c r="F101" s="301"/>
      <c r="G101" s="301"/>
      <c r="H101" s="301"/>
      <c r="I101" s="301"/>
      <c r="J101" s="301"/>
      <c r="K101" s="302"/>
    </row>
    <row r="102" s="1" customFormat="1" ht="45" customHeight="1">
      <c r="B102" s="303"/>
      <c r="C102" s="304" t="s">
        <v>1610</v>
      </c>
      <c r="D102" s="304"/>
      <c r="E102" s="304"/>
      <c r="F102" s="304"/>
      <c r="G102" s="304"/>
      <c r="H102" s="304"/>
      <c r="I102" s="304"/>
      <c r="J102" s="304"/>
      <c r="K102" s="305"/>
    </row>
    <row r="103" s="1" customFormat="1" ht="17.25" customHeight="1">
      <c r="B103" s="303"/>
      <c r="C103" s="306" t="s">
        <v>1565</v>
      </c>
      <c r="D103" s="306"/>
      <c r="E103" s="306"/>
      <c r="F103" s="306" t="s">
        <v>1566</v>
      </c>
      <c r="G103" s="307"/>
      <c r="H103" s="306" t="s">
        <v>50</v>
      </c>
      <c r="I103" s="306" t="s">
        <v>53</v>
      </c>
      <c r="J103" s="306" t="s">
        <v>1567</v>
      </c>
      <c r="K103" s="305"/>
    </row>
    <row r="104" s="1" customFormat="1" ht="17.25" customHeight="1">
      <c r="B104" s="303"/>
      <c r="C104" s="308" t="s">
        <v>1568</v>
      </c>
      <c r="D104" s="308"/>
      <c r="E104" s="308"/>
      <c r="F104" s="309" t="s">
        <v>1569</v>
      </c>
      <c r="G104" s="310"/>
      <c r="H104" s="308"/>
      <c r="I104" s="308"/>
      <c r="J104" s="308" t="s">
        <v>1570</v>
      </c>
      <c r="K104" s="305"/>
    </row>
    <row r="105" s="1" customFormat="1" ht="5.25" customHeight="1">
      <c r="B105" s="303"/>
      <c r="C105" s="306"/>
      <c r="D105" s="306"/>
      <c r="E105" s="306"/>
      <c r="F105" s="306"/>
      <c r="G105" s="324"/>
      <c r="H105" s="306"/>
      <c r="I105" s="306"/>
      <c r="J105" s="306"/>
      <c r="K105" s="305"/>
    </row>
    <row r="106" s="1" customFormat="1" ht="15" customHeight="1">
      <c r="B106" s="303"/>
      <c r="C106" s="291" t="s">
        <v>49</v>
      </c>
      <c r="D106" s="313"/>
      <c r="E106" s="313"/>
      <c r="F106" s="314" t="s">
        <v>1571</v>
      </c>
      <c r="G106" s="291"/>
      <c r="H106" s="291" t="s">
        <v>1611</v>
      </c>
      <c r="I106" s="291" t="s">
        <v>1573</v>
      </c>
      <c r="J106" s="291">
        <v>20</v>
      </c>
      <c r="K106" s="305"/>
    </row>
    <row r="107" s="1" customFormat="1" ht="15" customHeight="1">
      <c r="B107" s="303"/>
      <c r="C107" s="291" t="s">
        <v>1574</v>
      </c>
      <c r="D107" s="291"/>
      <c r="E107" s="291"/>
      <c r="F107" s="314" t="s">
        <v>1571</v>
      </c>
      <c r="G107" s="291"/>
      <c r="H107" s="291" t="s">
        <v>1611</v>
      </c>
      <c r="I107" s="291" t="s">
        <v>1573</v>
      </c>
      <c r="J107" s="291">
        <v>120</v>
      </c>
      <c r="K107" s="305"/>
    </row>
    <row r="108" s="1" customFormat="1" ht="15" customHeight="1">
      <c r="B108" s="316"/>
      <c r="C108" s="291" t="s">
        <v>1576</v>
      </c>
      <c r="D108" s="291"/>
      <c r="E108" s="291"/>
      <c r="F108" s="314" t="s">
        <v>1577</v>
      </c>
      <c r="G108" s="291"/>
      <c r="H108" s="291" t="s">
        <v>1611</v>
      </c>
      <c r="I108" s="291" t="s">
        <v>1573</v>
      </c>
      <c r="J108" s="291">
        <v>50</v>
      </c>
      <c r="K108" s="305"/>
    </row>
    <row r="109" s="1" customFormat="1" ht="15" customHeight="1">
      <c r="B109" s="316"/>
      <c r="C109" s="291" t="s">
        <v>1579</v>
      </c>
      <c r="D109" s="291"/>
      <c r="E109" s="291"/>
      <c r="F109" s="314" t="s">
        <v>1571</v>
      </c>
      <c r="G109" s="291"/>
      <c r="H109" s="291" t="s">
        <v>1611</v>
      </c>
      <c r="I109" s="291" t="s">
        <v>1581</v>
      </c>
      <c r="J109" s="291"/>
      <c r="K109" s="305"/>
    </row>
    <row r="110" s="1" customFormat="1" ht="15" customHeight="1">
      <c r="B110" s="316"/>
      <c r="C110" s="291" t="s">
        <v>1590</v>
      </c>
      <c r="D110" s="291"/>
      <c r="E110" s="291"/>
      <c r="F110" s="314" t="s">
        <v>1577</v>
      </c>
      <c r="G110" s="291"/>
      <c r="H110" s="291" t="s">
        <v>1611</v>
      </c>
      <c r="I110" s="291" t="s">
        <v>1573</v>
      </c>
      <c r="J110" s="291">
        <v>50</v>
      </c>
      <c r="K110" s="305"/>
    </row>
    <row r="111" s="1" customFormat="1" ht="15" customHeight="1">
      <c r="B111" s="316"/>
      <c r="C111" s="291" t="s">
        <v>1598</v>
      </c>
      <c r="D111" s="291"/>
      <c r="E111" s="291"/>
      <c r="F111" s="314" t="s">
        <v>1577</v>
      </c>
      <c r="G111" s="291"/>
      <c r="H111" s="291" t="s">
        <v>1611</v>
      </c>
      <c r="I111" s="291" t="s">
        <v>1573</v>
      </c>
      <c r="J111" s="291">
        <v>50</v>
      </c>
      <c r="K111" s="305"/>
    </row>
    <row r="112" s="1" customFormat="1" ht="15" customHeight="1">
      <c r="B112" s="316"/>
      <c r="C112" s="291" t="s">
        <v>1596</v>
      </c>
      <c r="D112" s="291"/>
      <c r="E112" s="291"/>
      <c r="F112" s="314" t="s">
        <v>1577</v>
      </c>
      <c r="G112" s="291"/>
      <c r="H112" s="291" t="s">
        <v>1611</v>
      </c>
      <c r="I112" s="291" t="s">
        <v>1573</v>
      </c>
      <c r="J112" s="291">
        <v>50</v>
      </c>
      <c r="K112" s="305"/>
    </row>
    <row r="113" s="1" customFormat="1" ht="15" customHeight="1">
      <c r="B113" s="316"/>
      <c r="C113" s="291" t="s">
        <v>49</v>
      </c>
      <c r="D113" s="291"/>
      <c r="E113" s="291"/>
      <c r="F113" s="314" t="s">
        <v>1571</v>
      </c>
      <c r="G113" s="291"/>
      <c r="H113" s="291" t="s">
        <v>1612</v>
      </c>
      <c r="I113" s="291" t="s">
        <v>1573</v>
      </c>
      <c r="J113" s="291">
        <v>20</v>
      </c>
      <c r="K113" s="305"/>
    </row>
    <row r="114" s="1" customFormat="1" ht="15" customHeight="1">
      <c r="B114" s="316"/>
      <c r="C114" s="291" t="s">
        <v>1613</v>
      </c>
      <c r="D114" s="291"/>
      <c r="E114" s="291"/>
      <c r="F114" s="314" t="s">
        <v>1571</v>
      </c>
      <c r="G114" s="291"/>
      <c r="H114" s="291" t="s">
        <v>1614</v>
      </c>
      <c r="I114" s="291" t="s">
        <v>1573</v>
      </c>
      <c r="J114" s="291">
        <v>120</v>
      </c>
      <c r="K114" s="305"/>
    </row>
    <row r="115" s="1" customFormat="1" ht="15" customHeight="1">
      <c r="B115" s="316"/>
      <c r="C115" s="291" t="s">
        <v>34</v>
      </c>
      <c r="D115" s="291"/>
      <c r="E115" s="291"/>
      <c r="F115" s="314" t="s">
        <v>1571</v>
      </c>
      <c r="G115" s="291"/>
      <c r="H115" s="291" t="s">
        <v>1615</v>
      </c>
      <c r="I115" s="291" t="s">
        <v>1606</v>
      </c>
      <c r="J115" s="291"/>
      <c r="K115" s="305"/>
    </row>
    <row r="116" s="1" customFormat="1" ht="15" customHeight="1">
      <c r="B116" s="316"/>
      <c r="C116" s="291" t="s">
        <v>44</v>
      </c>
      <c r="D116" s="291"/>
      <c r="E116" s="291"/>
      <c r="F116" s="314" t="s">
        <v>1571</v>
      </c>
      <c r="G116" s="291"/>
      <c r="H116" s="291" t="s">
        <v>1616</v>
      </c>
      <c r="I116" s="291" t="s">
        <v>1606</v>
      </c>
      <c r="J116" s="291"/>
      <c r="K116" s="305"/>
    </row>
    <row r="117" s="1" customFormat="1" ht="15" customHeight="1">
      <c r="B117" s="316"/>
      <c r="C117" s="291" t="s">
        <v>53</v>
      </c>
      <c r="D117" s="291"/>
      <c r="E117" s="291"/>
      <c r="F117" s="314" t="s">
        <v>1571</v>
      </c>
      <c r="G117" s="291"/>
      <c r="H117" s="291" t="s">
        <v>1617</v>
      </c>
      <c r="I117" s="291" t="s">
        <v>1618</v>
      </c>
      <c r="J117" s="291"/>
      <c r="K117" s="305"/>
    </row>
    <row r="118" s="1" customFormat="1" ht="15" customHeight="1">
      <c r="B118" s="319"/>
      <c r="C118" s="325"/>
      <c r="D118" s="325"/>
      <c r="E118" s="325"/>
      <c r="F118" s="325"/>
      <c r="G118" s="325"/>
      <c r="H118" s="325"/>
      <c r="I118" s="325"/>
      <c r="J118" s="325"/>
      <c r="K118" s="321"/>
    </row>
    <row r="119" s="1" customFormat="1" ht="18.75" customHeight="1">
      <c r="B119" s="326"/>
      <c r="C119" s="327"/>
      <c r="D119" s="327"/>
      <c r="E119" s="327"/>
      <c r="F119" s="328"/>
      <c r="G119" s="327"/>
      <c r="H119" s="327"/>
      <c r="I119" s="327"/>
      <c r="J119" s="327"/>
      <c r="K119" s="326"/>
    </row>
    <row r="120" s="1" customFormat="1" ht="18.75" customHeight="1">
      <c r="B120" s="299"/>
      <c r="C120" s="299"/>
      <c r="D120" s="299"/>
      <c r="E120" s="299"/>
      <c r="F120" s="299"/>
      <c r="G120" s="299"/>
      <c r="H120" s="299"/>
      <c r="I120" s="299"/>
      <c r="J120" s="299"/>
      <c r="K120" s="299"/>
    </row>
    <row r="121" s="1" customFormat="1" ht="7.5" customHeight="1">
      <c r="B121" s="329"/>
      <c r="C121" s="330"/>
      <c r="D121" s="330"/>
      <c r="E121" s="330"/>
      <c r="F121" s="330"/>
      <c r="G121" s="330"/>
      <c r="H121" s="330"/>
      <c r="I121" s="330"/>
      <c r="J121" s="330"/>
      <c r="K121" s="331"/>
    </row>
    <row r="122" s="1" customFormat="1" ht="45" customHeight="1">
      <c r="B122" s="332"/>
      <c r="C122" s="282" t="s">
        <v>1619</v>
      </c>
      <c r="D122" s="282"/>
      <c r="E122" s="282"/>
      <c r="F122" s="282"/>
      <c r="G122" s="282"/>
      <c r="H122" s="282"/>
      <c r="I122" s="282"/>
      <c r="J122" s="282"/>
      <c r="K122" s="333"/>
    </row>
    <row r="123" s="1" customFormat="1" ht="17.25" customHeight="1">
      <c r="B123" s="334"/>
      <c r="C123" s="306" t="s">
        <v>1565</v>
      </c>
      <c r="D123" s="306"/>
      <c r="E123" s="306"/>
      <c r="F123" s="306" t="s">
        <v>1566</v>
      </c>
      <c r="G123" s="307"/>
      <c r="H123" s="306" t="s">
        <v>50</v>
      </c>
      <c r="I123" s="306" t="s">
        <v>53</v>
      </c>
      <c r="J123" s="306" t="s">
        <v>1567</v>
      </c>
      <c r="K123" s="335"/>
    </row>
    <row r="124" s="1" customFormat="1" ht="17.25" customHeight="1">
      <c r="B124" s="334"/>
      <c r="C124" s="308" t="s">
        <v>1568</v>
      </c>
      <c r="D124" s="308"/>
      <c r="E124" s="308"/>
      <c r="F124" s="309" t="s">
        <v>1569</v>
      </c>
      <c r="G124" s="310"/>
      <c r="H124" s="308"/>
      <c r="I124" s="308"/>
      <c r="J124" s="308" t="s">
        <v>1570</v>
      </c>
      <c r="K124" s="335"/>
    </row>
    <row r="125" s="1" customFormat="1" ht="5.25" customHeight="1">
      <c r="B125" s="336"/>
      <c r="C125" s="311"/>
      <c r="D125" s="311"/>
      <c r="E125" s="311"/>
      <c r="F125" s="311"/>
      <c r="G125" s="337"/>
      <c r="H125" s="311"/>
      <c r="I125" s="311"/>
      <c r="J125" s="311"/>
      <c r="K125" s="338"/>
    </row>
    <row r="126" s="1" customFormat="1" ht="15" customHeight="1">
      <c r="B126" s="336"/>
      <c r="C126" s="291" t="s">
        <v>1574</v>
      </c>
      <c r="D126" s="313"/>
      <c r="E126" s="313"/>
      <c r="F126" s="314" t="s">
        <v>1571</v>
      </c>
      <c r="G126" s="291"/>
      <c r="H126" s="291" t="s">
        <v>1611</v>
      </c>
      <c r="I126" s="291" t="s">
        <v>1573</v>
      </c>
      <c r="J126" s="291">
        <v>120</v>
      </c>
      <c r="K126" s="339"/>
    </row>
    <row r="127" s="1" customFormat="1" ht="15" customHeight="1">
      <c r="B127" s="336"/>
      <c r="C127" s="291" t="s">
        <v>1620</v>
      </c>
      <c r="D127" s="291"/>
      <c r="E127" s="291"/>
      <c r="F127" s="314" t="s">
        <v>1571</v>
      </c>
      <c r="G127" s="291"/>
      <c r="H127" s="291" t="s">
        <v>1621</v>
      </c>
      <c r="I127" s="291" t="s">
        <v>1573</v>
      </c>
      <c r="J127" s="291" t="s">
        <v>1622</v>
      </c>
      <c r="K127" s="339"/>
    </row>
    <row r="128" s="1" customFormat="1" ht="15" customHeight="1">
      <c r="B128" s="336"/>
      <c r="C128" s="291" t="s">
        <v>1519</v>
      </c>
      <c r="D128" s="291"/>
      <c r="E128" s="291"/>
      <c r="F128" s="314" t="s">
        <v>1571</v>
      </c>
      <c r="G128" s="291"/>
      <c r="H128" s="291" t="s">
        <v>1623</v>
      </c>
      <c r="I128" s="291" t="s">
        <v>1573</v>
      </c>
      <c r="J128" s="291" t="s">
        <v>1622</v>
      </c>
      <c r="K128" s="339"/>
    </row>
    <row r="129" s="1" customFormat="1" ht="15" customHeight="1">
      <c r="B129" s="336"/>
      <c r="C129" s="291" t="s">
        <v>1582</v>
      </c>
      <c r="D129" s="291"/>
      <c r="E129" s="291"/>
      <c r="F129" s="314" t="s">
        <v>1577</v>
      </c>
      <c r="G129" s="291"/>
      <c r="H129" s="291" t="s">
        <v>1583</v>
      </c>
      <c r="I129" s="291" t="s">
        <v>1573</v>
      </c>
      <c r="J129" s="291">
        <v>15</v>
      </c>
      <c r="K129" s="339"/>
    </row>
    <row r="130" s="1" customFormat="1" ht="15" customHeight="1">
      <c r="B130" s="336"/>
      <c r="C130" s="317" t="s">
        <v>1584</v>
      </c>
      <c r="D130" s="317"/>
      <c r="E130" s="317"/>
      <c r="F130" s="318" t="s">
        <v>1577</v>
      </c>
      <c r="G130" s="317"/>
      <c r="H130" s="317" t="s">
        <v>1585</v>
      </c>
      <c r="I130" s="317" t="s">
        <v>1573</v>
      </c>
      <c r="J130" s="317">
        <v>15</v>
      </c>
      <c r="K130" s="339"/>
    </row>
    <row r="131" s="1" customFormat="1" ht="15" customHeight="1">
      <c r="B131" s="336"/>
      <c r="C131" s="317" t="s">
        <v>1586</v>
      </c>
      <c r="D131" s="317"/>
      <c r="E131" s="317"/>
      <c r="F131" s="318" t="s">
        <v>1577</v>
      </c>
      <c r="G131" s="317"/>
      <c r="H131" s="317" t="s">
        <v>1587</v>
      </c>
      <c r="I131" s="317" t="s">
        <v>1573</v>
      </c>
      <c r="J131" s="317">
        <v>20</v>
      </c>
      <c r="K131" s="339"/>
    </row>
    <row r="132" s="1" customFormat="1" ht="15" customHeight="1">
      <c r="B132" s="336"/>
      <c r="C132" s="317" t="s">
        <v>1588</v>
      </c>
      <c r="D132" s="317"/>
      <c r="E132" s="317"/>
      <c r="F132" s="318" t="s">
        <v>1577</v>
      </c>
      <c r="G132" s="317"/>
      <c r="H132" s="317" t="s">
        <v>1589</v>
      </c>
      <c r="I132" s="317" t="s">
        <v>1573</v>
      </c>
      <c r="J132" s="317">
        <v>20</v>
      </c>
      <c r="K132" s="339"/>
    </row>
    <row r="133" s="1" customFormat="1" ht="15" customHeight="1">
      <c r="B133" s="336"/>
      <c r="C133" s="291" t="s">
        <v>1576</v>
      </c>
      <c r="D133" s="291"/>
      <c r="E133" s="291"/>
      <c r="F133" s="314" t="s">
        <v>1577</v>
      </c>
      <c r="G133" s="291"/>
      <c r="H133" s="291" t="s">
        <v>1611</v>
      </c>
      <c r="I133" s="291" t="s">
        <v>1573</v>
      </c>
      <c r="J133" s="291">
        <v>50</v>
      </c>
      <c r="K133" s="339"/>
    </row>
    <row r="134" s="1" customFormat="1" ht="15" customHeight="1">
      <c r="B134" s="336"/>
      <c r="C134" s="291" t="s">
        <v>1590</v>
      </c>
      <c r="D134" s="291"/>
      <c r="E134" s="291"/>
      <c r="F134" s="314" t="s">
        <v>1577</v>
      </c>
      <c r="G134" s="291"/>
      <c r="H134" s="291" t="s">
        <v>1611</v>
      </c>
      <c r="I134" s="291" t="s">
        <v>1573</v>
      </c>
      <c r="J134" s="291">
        <v>50</v>
      </c>
      <c r="K134" s="339"/>
    </row>
    <row r="135" s="1" customFormat="1" ht="15" customHeight="1">
      <c r="B135" s="336"/>
      <c r="C135" s="291" t="s">
        <v>1596</v>
      </c>
      <c r="D135" s="291"/>
      <c r="E135" s="291"/>
      <c r="F135" s="314" t="s">
        <v>1577</v>
      </c>
      <c r="G135" s="291"/>
      <c r="H135" s="291" t="s">
        <v>1611</v>
      </c>
      <c r="I135" s="291" t="s">
        <v>1573</v>
      </c>
      <c r="J135" s="291">
        <v>50</v>
      </c>
      <c r="K135" s="339"/>
    </row>
    <row r="136" s="1" customFormat="1" ht="15" customHeight="1">
      <c r="B136" s="336"/>
      <c r="C136" s="291" t="s">
        <v>1598</v>
      </c>
      <c r="D136" s="291"/>
      <c r="E136" s="291"/>
      <c r="F136" s="314" t="s">
        <v>1577</v>
      </c>
      <c r="G136" s="291"/>
      <c r="H136" s="291" t="s">
        <v>1611</v>
      </c>
      <c r="I136" s="291" t="s">
        <v>1573</v>
      </c>
      <c r="J136" s="291">
        <v>50</v>
      </c>
      <c r="K136" s="339"/>
    </row>
    <row r="137" s="1" customFormat="1" ht="15" customHeight="1">
      <c r="B137" s="336"/>
      <c r="C137" s="291" t="s">
        <v>1599</v>
      </c>
      <c r="D137" s="291"/>
      <c r="E137" s="291"/>
      <c r="F137" s="314" t="s">
        <v>1577</v>
      </c>
      <c r="G137" s="291"/>
      <c r="H137" s="291" t="s">
        <v>1624</v>
      </c>
      <c r="I137" s="291" t="s">
        <v>1573</v>
      </c>
      <c r="J137" s="291">
        <v>255</v>
      </c>
      <c r="K137" s="339"/>
    </row>
    <row r="138" s="1" customFormat="1" ht="15" customHeight="1">
      <c r="B138" s="336"/>
      <c r="C138" s="291" t="s">
        <v>1601</v>
      </c>
      <c r="D138" s="291"/>
      <c r="E138" s="291"/>
      <c r="F138" s="314" t="s">
        <v>1571</v>
      </c>
      <c r="G138" s="291"/>
      <c r="H138" s="291" t="s">
        <v>1625</v>
      </c>
      <c r="I138" s="291" t="s">
        <v>1603</v>
      </c>
      <c r="J138" s="291"/>
      <c r="K138" s="339"/>
    </row>
    <row r="139" s="1" customFormat="1" ht="15" customHeight="1">
      <c r="B139" s="336"/>
      <c r="C139" s="291" t="s">
        <v>1604</v>
      </c>
      <c r="D139" s="291"/>
      <c r="E139" s="291"/>
      <c r="F139" s="314" t="s">
        <v>1571</v>
      </c>
      <c r="G139" s="291"/>
      <c r="H139" s="291" t="s">
        <v>1626</v>
      </c>
      <c r="I139" s="291" t="s">
        <v>1606</v>
      </c>
      <c r="J139" s="291"/>
      <c r="K139" s="339"/>
    </row>
    <row r="140" s="1" customFormat="1" ht="15" customHeight="1">
      <c r="B140" s="336"/>
      <c r="C140" s="291" t="s">
        <v>1607</v>
      </c>
      <c r="D140" s="291"/>
      <c r="E140" s="291"/>
      <c r="F140" s="314" t="s">
        <v>1571</v>
      </c>
      <c r="G140" s="291"/>
      <c r="H140" s="291" t="s">
        <v>1607</v>
      </c>
      <c r="I140" s="291" t="s">
        <v>1606</v>
      </c>
      <c r="J140" s="291"/>
      <c r="K140" s="339"/>
    </row>
    <row r="141" s="1" customFormat="1" ht="15" customHeight="1">
      <c r="B141" s="336"/>
      <c r="C141" s="291" t="s">
        <v>34</v>
      </c>
      <c r="D141" s="291"/>
      <c r="E141" s="291"/>
      <c r="F141" s="314" t="s">
        <v>1571</v>
      </c>
      <c r="G141" s="291"/>
      <c r="H141" s="291" t="s">
        <v>1627</v>
      </c>
      <c r="I141" s="291" t="s">
        <v>1606</v>
      </c>
      <c r="J141" s="291"/>
      <c r="K141" s="339"/>
    </row>
    <row r="142" s="1" customFormat="1" ht="15" customHeight="1">
      <c r="B142" s="336"/>
      <c r="C142" s="291" t="s">
        <v>1628</v>
      </c>
      <c r="D142" s="291"/>
      <c r="E142" s="291"/>
      <c r="F142" s="314" t="s">
        <v>1571</v>
      </c>
      <c r="G142" s="291"/>
      <c r="H142" s="291" t="s">
        <v>1629</v>
      </c>
      <c r="I142" s="291" t="s">
        <v>1606</v>
      </c>
      <c r="J142" s="291"/>
      <c r="K142" s="339"/>
    </row>
    <row r="143" s="1" customFormat="1" ht="15" customHeight="1">
      <c r="B143" s="340"/>
      <c r="C143" s="341"/>
      <c r="D143" s="341"/>
      <c r="E143" s="341"/>
      <c r="F143" s="341"/>
      <c r="G143" s="341"/>
      <c r="H143" s="341"/>
      <c r="I143" s="341"/>
      <c r="J143" s="341"/>
      <c r="K143" s="342"/>
    </row>
    <row r="144" s="1" customFormat="1" ht="18.75" customHeight="1">
      <c r="B144" s="327"/>
      <c r="C144" s="327"/>
      <c r="D144" s="327"/>
      <c r="E144" s="327"/>
      <c r="F144" s="328"/>
      <c r="G144" s="327"/>
      <c r="H144" s="327"/>
      <c r="I144" s="327"/>
      <c r="J144" s="327"/>
      <c r="K144" s="327"/>
    </row>
    <row r="145" s="1" customFormat="1" ht="18.75" customHeight="1">
      <c r="B145" s="299"/>
      <c r="C145" s="299"/>
      <c r="D145" s="299"/>
      <c r="E145" s="299"/>
      <c r="F145" s="299"/>
      <c r="G145" s="299"/>
      <c r="H145" s="299"/>
      <c r="I145" s="299"/>
      <c r="J145" s="299"/>
      <c r="K145" s="299"/>
    </row>
    <row r="146" s="1" customFormat="1" ht="7.5" customHeight="1">
      <c r="B146" s="300"/>
      <c r="C146" s="301"/>
      <c r="D146" s="301"/>
      <c r="E146" s="301"/>
      <c r="F146" s="301"/>
      <c r="G146" s="301"/>
      <c r="H146" s="301"/>
      <c r="I146" s="301"/>
      <c r="J146" s="301"/>
      <c r="K146" s="302"/>
    </row>
    <row r="147" s="1" customFormat="1" ht="45" customHeight="1">
      <c r="B147" s="303"/>
      <c r="C147" s="304" t="s">
        <v>1630</v>
      </c>
      <c r="D147" s="304"/>
      <c r="E147" s="304"/>
      <c r="F147" s="304"/>
      <c r="G147" s="304"/>
      <c r="H147" s="304"/>
      <c r="I147" s="304"/>
      <c r="J147" s="304"/>
      <c r="K147" s="305"/>
    </row>
    <row r="148" s="1" customFormat="1" ht="17.25" customHeight="1">
      <c r="B148" s="303"/>
      <c r="C148" s="306" t="s">
        <v>1565</v>
      </c>
      <c r="D148" s="306"/>
      <c r="E148" s="306"/>
      <c r="F148" s="306" t="s">
        <v>1566</v>
      </c>
      <c r="G148" s="307"/>
      <c r="H148" s="306" t="s">
        <v>50</v>
      </c>
      <c r="I148" s="306" t="s">
        <v>53</v>
      </c>
      <c r="J148" s="306" t="s">
        <v>1567</v>
      </c>
      <c r="K148" s="305"/>
    </row>
    <row r="149" s="1" customFormat="1" ht="17.25" customHeight="1">
      <c r="B149" s="303"/>
      <c r="C149" s="308" t="s">
        <v>1568</v>
      </c>
      <c r="D149" s="308"/>
      <c r="E149" s="308"/>
      <c r="F149" s="309" t="s">
        <v>1569</v>
      </c>
      <c r="G149" s="310"/>
      <c r="H149" s="308"/>
      <c r="I149" s="308"/>
      <c r="J149" s="308" t="s">
        <v>1570</v>
      </c>
      <c r="K149" s="305"/>
    </row>
    <row r="150" s="1" customFormat="1" ht="5.25" customHeight="1">
      <c r="B150" s="316"/>
      <c r="C150" s="311"/>
      <c r="D150" s="311"/>
      <c r="E150" s="311"/>
      <c r="F150" s="311"/>
      <c r="G150" s="312"/>
      <c r="H150" s="311"/>
      <c r="I150" s="311"/>
      <c r="J150" s="311"/>
      <c r="K150" s="339"/>
    </row>
    <row r="151" s="1" customFormat="1" ht="15" customHeight="1">
      <c r="B151" s="316"/>
      <c r="C151" s="343" t="s">
        <v>1574</v>
      </c>
      <c r="D151" s="291"/>
      <c r="E151" s="291"/>
      <c r="F151" s="344" t="s">
        <v>1571</v>
      </c>
      <c r="G151" s="291"/>
      <c r="H151" s="343" t="s">
        <v>1611</v>
      </c>
      <c r="I151" s="343" t="s">
        <v>1573</v>
      </c>
      <c r="J151" s="343">
        <v>120</v>
      </c>
      <c r="K151" s="339"/>
    </row>
    <row r="152" s="1" customFormat="1" ht="15" customHeight="1">
      <c r="B152" s="316"/>
      <c r="C152" s="343" t="s">
        <v>1620</v>
      </c>
      <c r="D152" s="291"/>
      <c r="E152" s="291"/>
      <c r="F152" s="344" t="s">
        <v>1571</v>
      </c>
      <c r="G152" s="291"/>
      <c r="H152" s="343" t="s">
        <v>1631</v>
      </c>
      <c r="I152" s="343" t="s">
        <v>1573</v>
      </c>
      <c r="J152" s="343" t="s">
        <v>1622</v>
      </c>
      <c r="K152" s="339"/>
    </row>
    <row r="153" s="1" customFormat="1" ht="15" customHeight="1">
      <c r="B153" s="316"/>
      <c r="C153" s="343" t="s">
        <v>1519</v>
      </c>
      <c r="D153" s="291"/>
      <c r="E153" s="291"/>
      <c r="F153" s="344" t="s">
        <v>1571</v>
      </c>
      <c r="G153" s="291"/>
      <c r="H153" s="343" t="s">
        <v>1632</v>
      </c>
      <c r="I153" s="343" t="s">
        <v>1573</v>
      </c>
      <c r="J153" s="343" t="s">
        <v>1622</v>
      </c>
      <c r="K153" s="339"/>
    </row>
    <row r="154" s="1" customFormat="1" ht="15" customHeight="1">
      <c r="B154" s="316"/>
      <c r="C154" s="343" t="s">
        <v>1576</v>
      </c>
      <c r="D154" s="291"/>
      <c r="E154" s="291"/>
      <c r="F154" s="344" t="s">
        <v>1577</v>
      </c>
      <c r="G154" s="291"/>
      <c r="H154" s="343" t="s">
        <v>1611</v>
      </c>
      <c r="I154" s="343" t="s">
        <v>1573</v>
      </c>
      <c r="J154" s="343">
        <v>50</v>
      </c>
      <c r="K154" s="339"/>
    </row>
    <row r="155" s="1" customFormat="1" ht="15" customHeight="1">
      <c r="B155" s="316"/>
      <c r="C155" s="343" t="s">
        <v>1579</v>
      </c>
      <c r="D155" s="291"/>
      <c r="E155" s="291"/>
      <c r="F155" s="344" t="s">
        <v>1571</v>
      </c>
      <c r="G155" s="291"/>
      <c r="H155" s="343" t="s">
        <v>1611</v>
      </c>
      <c r="I155" s="343" t="s">
        <v>1581</v>
      </c>
      <c r="J155" s="343"/>
      <c r="K155" s="339"/>
    </row>
    <row r="156" s="1" customFormat="1" ht="15" customHeight="1">
      <c r="B156" s="316"/>
      <c r="C156" s="343" t="s">
        <v>1590</v>
      </c>
      <c r="D156" s="291"/>
      <c r="E156" s="291"/>
      <c r="F156" s="344" t="s">
        <v>1577</v>
      </c>
      <c r="G156" s="291"/>
      <c r="H156" s="343" t="s">
        <v>1611</v>
      </c>
      <c r="I156" s="343" t="s">
        <v>1573</v>
      </c>
      <c r="J156" s="343">
        <v>50</v>
      </c>
      <c r="K156" s="339"/>
    </row>
    <row r="157" s="1" customFormat="1" ht="15" customHeight="1">
      <c r="B157" s="316"/>
      <c r="C157" s="343" t="s">
        <v>1598</v>
      </c>
      <c r="D157" s="291"/>
      <c r="E157" s="291"/>
      <c r="F157" s="344" t="s">
        <v>1577</v>
      </c>
      <c r="G157" s="291"/>
      <c r="H157" s="343" t="s">
        <v>1611</v>
      </c>
      <c r="I157" s="343" t="s">
        <v>1573</v>
      </c>
      <c r="J157" s="343">
        <v>50</v>
      </c>
      <c r="K157" s="339"/>
    </row>
    <row r="158" s="1" customFormat="1" ht="15" customHeight="1">
      <c r="B158" s="316"/>
      <c r="C158" s="343" t="s">
        <v>1596</v>
      </c>
      <c r="D158" s="291"/>
      <c r="E158" s="291"/>
      <c r="F158" s="344" t="s">
        <v>1577</v>
      </c>
      <c r="G158" s="291"/>
      <c r="H158" s="343" t="s">
        <v>1611</v>
      </c>
      <c r="I158" s="343" t="s">
        <v>1573</v>
      </c>
      <c r="J158" s="343">
        <v>50</v>
      </c>
      <c r="K158" s="339"/>
    </row>
    <row r="159" s="1" customFormat="1" ht="15" customHeight="1">
      <c r="B159" s="316"/>
      <c r="C159" s="343" t="s">
        <v>96</v>
      </c>
      <c r="D159" s="291"/>
      <c r="E159" s="291"/>
      <c r="F159" s="344" t="s">
        <v>1571</v>
      </c>
      <c r="G159" s="291"/>
      <c r="H159" s="343" t="s">
        <v>1633</v>
      </c>
      <c r="I159" s="343" t="s">
        <v>1573</v>
      </c>
      <c r="J159" s="343" t="s">
        <v>1634</v>
      </c>
      <c r="K159" s="339"/>
    </row>
    <row r="160" s="1" customFormat="1" ht="15" customHeight="1">
      <c r="B160" s="316"/>
      <c r="C160" s="343" t="s">
        <v>1635</v>
      </c>
      <c r="D160" s="291"/>
      <c r="E160" s="291"/>
      <c r="F160" s="344" t="s">
        <v>1571</v>
      </c>
      <c r="G160" s="291"/>
      <c r="H160" s="343" t="s">
        <v>1636</v>
      </c>
      <c r="I160" s="343" t="s">
        <v>1606</v>
      </c>
      <c r="J160" s="343"/>
      <c r="K160" s="339"/>
    </row>
    <row r="161" s="1" customFormat="1" ht="15" customHeight="1">
      <c r="B161" s="345"/>
      <c r="C161" s="325"/>
      <c r="D161" s="325"/>
      <c r="E161" s="325"/>
      <c r="F161" s="325"/>
      <c r="G161" s="325"/>
      <c r="H161" s="325"/>
      <c r="I161" s="325"/>
      <c r="J161" s="325"/>
      <c r="K161" s="346"/>
    </row>
    <row r="162" s="1" customFormat="1" ht="18.75" customHeight="1">
      <c r="B162" s="327"/>
      <c r="C162" s="337"/>
      <c r="D162" s="337"/>
      <c r="E162" s="337"/>
      <c r="F162" s="347"/>
      <c r="G162" s="337"/>
      <c r="H162" s="337"/>
      <c r="I162" s="337"/>
      <c r="J162" s="337"/>
      <c r="K162" s="327"/>
    </row>
    <row r="163" s="1" customFormat="1" ht="18.75" customHeight="1">
      <c r="B163" s="299"/>
      <c r="C163" s="299"/>
      <c r="D163" s="299"/>
      <c r="E163" s="299"/>
      <c r="F163" s="299"/>
      <c r="G163" s="299"/>
      <c r="H163" s="299"/>
      <c r="I163" s="299"/>
      <c r="J163" s="299"/>
      <c r="K163" s="299"/>
    </row>
    <row r="164" s="1" customFormat="1" ht="7.5" customHeight="1">
      <c r="B164" s="278"/>
      <c r="C164" s="279"/>
      <c r="D164" s="279"/>
      <c r="E164" s="279"/>
      <c r="F164" s="279"/>
      <c r="G164" s="279"/>
      <c r="H164" s="279"/>
      <c r="I164" s="279"/>
      <c r="J164" s="279"/>
      <c r="K164" s="280"/>
    </row>
    <row r="165" s="1" customFormat="1" ht="45" customHeight="1">
      <c r="B165" s="281"/>
      <c r="C165" s="282" t="s">
        <v>1637</v>
      </c>
      <c r="D165" s="282"/>
      <c r="E165" s="282"/>
      <c r="F165" s="282"/>
      <c r="G165" s="282"/>
      <c r="H165" s="282"/>
      <c r="I165" s="282"/>
      <c r="J165" s="282"/>
      <c r="K165" s="283"/>
    </row>
    <row r="166" s="1" customFormat="1" ht="17.25" customHeight="1">
      <c r="B166" s="281"/>
      <c r="C166" s="306" t="s">
        <v>1565</v>
      </c>
      <c r="D166" s="306"/>
      <c r="E166" s="306"/>
      <c r="F166" s="306" t="s">
        <v>1566</v>
      </c>
      <c r="G166" s="348"/>
      <c r="H166" s="349" t="s">
        <v>50</v>
      </c>
      <c r="I166" s="349" t="s">
        <v>53</v>
      </c>
      <c r="J166" s="306" t="s">
        <v>1567</v>
      </c>
      <c r="K166" s="283"/>
    </row>
    <row r="167" s="1" customFormat="1" ht="17.25" customHeight="1">
      <c r="B167" s="284"/>
      <c r="C167" s="308" t="s">
        <v>1568</v>
      </c>
      <c r="D167" s="308"/>
      <c r="E167" s="308"/>
      <c r="F167" s="309" t="s">
        <v>1569</v>
      </c>
      <c r="G167" s="350"/>
      <c r="H167" s="351"/>
      <c r="I167" s="351"/>
      <c r="J167" s="308" t="s">
        <v>1570</v>
      </c>
      <c r="K167" s="286"/>
    </row>
    <row r="168" s="1" customFormat="1" ht="5.25" customHeight="1">
      <c r="B168" s="316"/>
      <c r="C168" s="311"/>
      <c r="D168" s="311"/>
      <c r="E168" s="311"/>
      <c r="F168" s="311"/>
      <c r="G168" s="312"/>
      <c r="H168" s="311"/>
      <c r="I168" s="311"/>
      <c r="J168" s="311"/>
      <c r="K168" s="339"/>
    </row>
    <row r="169" s="1" customFormat="1" ht="15" customHeight="1">
      <c r="B169" s="316"/>
      <c r="C169" s="291" t="s">
        <v>1574</v>
      </c>
      <c r="D169" s="291"/>
      <c r="E169" s="291"/>
      <c r="F169" s="314" t="s">
        <v>1571</v>
      </c>
      <c r="G169" s="291"/>
      <c r="H169" s="291" t="s">
        <v>1611</v>
      </c>
      <c r="I169" s="291" t="s">
        <v>1573</v>
      </c>
      <c r="J169" s="291">
        <v>120</v>
      </c>
      <c r="K169" s="339"/>
    </row>
    <row r="170" s="1" customFormat="1" ht="15" customHeight="1">
      <c r="B170" s="316"/>
      <c r="C170" s="291" t="s">
        <v>1620</v>
      </c>
      <c r="D170" s="291"/>
      <c r="E170" s="291"/>
      <c r="F170" s="314" t="s">
        <v>1571</v>
      </c>
      <c r="G170" s="291"/>
      <c r="H170" s="291" t="s">
        <v>1621</v>
      </c>
      <c r="I170" s="291" t="s">
        <v>1573</v>
      </c>
      <c r="J170" s="291" t="s">
        <v>1622</v>
      </c>
      <c r="K170" s="339"/>
    </row>
    <row r="171" s="1" customFormat="1" ht="15" customHeight="1">
      <c r="B171" s="316"/>
      <c r="C171" s="291" t="s">
        <v>1519</v>
      </c>
      <c r="D171" s="291"/>
      <c r="E171" s="291"/>
      <c r="F171" s="314" t="s">
        <v>1571</v>
      </c>
      <c r="G171" s="291"/>
      <c r="H171" s="291" t="s">
        <v>1638</v>
      </c>
      <c r="I171" s="291" t="s">
        <v>1573</v>
      </c>
      <c r="J171" s="291" t="s">
        <v>1622</v>
      </c>
      <c r="K171" s="339"/>
    </row>
    <row r="172" s="1" customFormat="1" ht="15" customHeight="1">
      <c r="B172" s="316"/>
      <c r="C172" s="291" t="s">
        <v>1576</v>
      </c>
      <c r="D172" s="291"/>
      <c r="E172" s="291"/>
      <c r="F172" s="314" t="s">
        <v>1577</v>
      </c>
      <c r="G172" s="291"/>
      <c r="H172" s="291" t="s">
        <v>1638</v>
      </c>
      <c r="I172" s="291" t="s">
        <v>1573</v>
      </c>
      <c r="J172" s="291">
        <v>50</v>
      </c>
      <c r="K172" s="339"/>
    </row>
    <row r="173" s="1" customFormat="1" ht="15" customHeight="1">
      <c r="B173" s="316"/>
      <c r="C173" s="291" t="s">
        <v>1579</v>
      </c>
      <c r="D173" s="291"/>
      <c r="E173" s="291"/>
      <c r="F173" s="314" t="s">
        <v>1571</v>
      </c>
      <c r="G173" s="291"/>
      <c r="H173" s="291" t="s">
        <v>1638</v>
      </c>
      <c r="I173" s="291" t="s">
        <v>1581</v>
      </c>
      <c r="J173" s="291"/>
      <c r="K173" s="339"/>
    </row>
    <row r="174" s="1" customFormat="1" ht="15" customHeight="1">
      <c r="B174" s="316"/>
      <c r="C174" s="291" t="s">
        <v>1590</v>
      </c>
      <c r="D174" s="291"/>
      <c r="E174" s="291"/>
      <c r="F174" s="314" t="s">
        <v>1577</v>
      </c>
      <c r="G174" s="291"/>
      <c r="H174" s="291" t="s">
        <v>1638</v>
      </c>
      <c r="I174" s="291" t="s">
        <v>1573</v>
      </c>
      <c r="J174" s="291">
        <v>50</v>
      </c>
      <c r="K174" s="339"/>
    </row>
    <row r="175" s="1" customFormat="1" ht="15" customHeight="1">
      <c r="B175" s="316"/>
      <c r="C175" s="291" t="s">
        <v>1598</v>
      </c>
      <c r="D175" s="291"/>
      <c r="E175" s="291"/>
      <c r="F175" s="314" t="s">
        <v>1577</v>
      </c>
      <c r="G175" s="291"/>
      <c r="H175" s="291" t="s">
        <v>1638</v>
      </c>
      <c r="I175" s="291" t="s">
        <v>1573</v>
      </c>
      <c r="J175" s="291">
        <v>50</v>
      </c>
      <c r="K175" s="339"/>
    </row>
    <row r="176" s="1" customFormat="1" ht="15" customHeight="1">
      <c r="B176" s="316"/>
      <c r="C176" s="291" t="s">
        <v>1596</v>
      </c>
      <c r="D176" s="291"/>
      <c r="E176" s="291"/>
      <c r="F176" s="314" t="s">
        <v>1577</v>
      </c>
      <c r="G176" s="291"/>
      <c r="H176" s="291" t="s">
        <v>1638</v>
      </c>
      <c r="I176" s="291" t="s">
        <v>1573</v>
      </c>
      <c r="J176" s="291">
        <v>50</v>
      </c>
      <c r="K176" s="339"/>
    </row>
    <row r="177" s="1" customFormat="1" ht="15" customHeight="1">
      <c r="B177" s="316"/>
      <c r="C177" s="291" t="s">
        <v>115</v>
      </c>
      <c r="D177" s="291"/>
      <c r="E177" s="291"/>
      <c r="F177" s="314" t="s">
        <v>1571</v>
      </c>
      <c r="G177" s="291"/>
      <c r="H177" s="291" t="s">
        <v>1639</v>
      </c>
      <c r="I177" s="291" t="s">
        <v>1640</v>
      </c>
      <c r="J177" s="291"/>
      <c r="K177" s="339"/>
    </row>
    <row r="178" s="1" customFormat="1" ht="15" customHeight="1">
      <c r="B178" s="316"/>
      <c r="C178" s="291" t="s">
        <v>53</v>
      </c>
      <c r="D178" s="291"/>
      <c r="E178" s="291"/>
      <c r="F178" s="314" t="s">
        <v>1571</v>
      </c>
      <c r="G178" s="291"/>
      <c r="H178" s="291" t="s">
        <v>1641</v>
      </c>
      <c r="I178" s="291" t="s">
        <v>1642</v>
      </c>
      <c r="J178" s="291">
        <v>1</v>
      </c>
      <c r="K178" s="339"/>
    </row>
    <row r="179" s="1" customFormat="1" ht="15" customHeight="1">
      <c r="B179" s="316"/>
      <c r="C179" s="291" t="s">
        <v>49</v>
      </c>
      <c r="D179" s="291"/>
      <c r="E179" s="291"/>
      <c r="F179" s="314" t="s">
        <v>1571</v>
      </c>
      <c r="G179" s="291"/>
      <c r="H179" s="291" t="s">
        <v>1643</v>
      </c>
      <c r="I179" s="291" t="s">
        <v>1573</v>
      </c>
      <c r="J179" s="291">
        <v>20</v>
      </c>
      <c r="K179" s="339"/>
    </row>
    <row r="180" s="1" customFormat="1" ht="15" customHeight="1">
      <c r="B180" s="316"/>
      <c r="C180" s="291" t="s">
        <v>50</v>
      </c>
      <c r="D180" s="291"/>
      <c r="E180" s="291"/>
      <c r="F180" s="314" t="s">
        <v>1571</v>
      </c>
      <c r="G180" s="291"/>
      <c r="H180" s="291" t="s">
        <v>1644</v>
      </c>
      <c r="I180" s="291" t="s">
        <v>1573</v>
      </c>
      <c r="J180" s="291">
        <v>255</v>
      </c>
      <c r="K180" s="339"/>
    </row>
    <row r="181" s="1" customFormat="1" ht="15" customHeight="1">
      <c r="B181" s="316"/>
      <c r="C181" s="291" t="s">
        <v>116</v>
      </c>
      <c r="D181" s="291"/>
      <c r="E181" s="291"/>
      <c r="F181" s="314" t="s">
        <v>1571</v>
      </c>
      <c r="G181" s="291"/>
      <c r="H181" s="291" t="s">
        <v>1535</v>
      </c>
      <c r="I181" s="291" t="s">
        <v>1573</v>
      </c>
      <c r="J181" s="291">
        <v>10</v>
      </c>
      <c r="K181" s="339"/>
    </row>
    <row r="182" s="1" customFormat="1" ht="15" customHeight="1">
      <c r="B182" s="316"/>
      <c r="C182" s="291" t="s">
        <v>117</v>
      </c>
      <c r="D182" s="291"/>
      <c r="E182" s="291"/>
      <c r="F182" s="314" t="s">
        <v>1571</v>
      </c>
      <c r="G182" s="291"/>
      <c r="H182" s="291" t="s">
        <v>1645</v>
      </c>
      <c r="I182" s="291" t="s">
        <v>1606</v>
      </c>
      <c r="J182" s="291"/>
      <c r="K182" s="339"/>
    </row>
    <row r="183" s="1" customFormat="1" ht="15" customHeight="1">
      <c r="B183" s="316"/>
      <c r="C183" s="291" t="s">
        <v>1646</v>
      </c>
      <c r="D183" s="291"/>
      <c r="E183" s="291"/>
      <c r="F183" s="314" t="s">
        <v>1571</v>
      </c>
      <c r="G183" s="291"/>
      <c r="H183" s="291" t="s">
        <v>1647</v>
      </c>
      <c r="I183" s="291" t="s">
        <v>1606</v>
      </c>
      <c r="J183" s="291"/>
      <c r="K183" s="339"/>
    </row>
    <row r="184" s="1" customFormat="1" ht="15" customHeight="1">
      <c r="B184" s="316"/>
      <c r="C184" s="291" t="s">
        <v>1635</v>
      </c>
      <c r="D184" s="291"/>
      <c r="E184" s="291"/>
      <c r="F184" s="314" t="s">
        <v>1571</v>
      </c>
      <c r="G184" s="291"/>
      <c r="H184" s="291" t="s">
        <v>1648</v>
      </c>
      <c r="I184" s="291" t="s">
        <v>1606</v>
      </c>
      <c r="J184" s="291"/>
      <c r="K184" s="339"/>
    </row>
    <row r="185" s="1" customFormat="1" ht="15" customHeight="1">
      <c r="B185" s="316"/>
      <c r="C185" s="291" t="s">
        <v>119</v>
      </c>
      <c r="D185" s="291"/>
      <c r="E185" s="291"/>
      <c r="F185" s="314" t="s">
        <v>1577</v>
      </c>
      <c r="G185" s="291"/>
      <c r="H185" s="291" t="s">
        <v>1649</v>
      </c>
      <c r="I185" s="291" t="s">
        <v>1573</v>
      </c>
      <c r="J185" s="291">
        <v>50</v>
      </c>
      <c r="K185" s="339"/>
    </row>
    <row r="186" s="1" customFormat="1" ht="15" customHeight="1">
      <c r="B186" s="316"/>
      <c r="C186" s="291" t="s">
        <v>1650</v>
      </c>
      <c r="D186" s="291"/>
      <c r="E186" s="291"/>
      <c r="F186" s="314" t="s">
        <v>1577</v>
      </c>
      <c r="G186" s="291"/>
      <c r="H186" s="291" t="s">
        <v>1651</v>
      </c>
      <c r="I186" s="291" t="s">
        <v>1652</v>
      </c>
      <c r="J186" s="291"/>
      <c r="K186" s="339"/>
    </row>
    <row r="187" s="1" customFormat="1" ht="15" customHeight="1">
      <c r="B187" s="316"/>
      <c r="C187" s="291" t="s">
        <v>1653</v>
      </c>
      <c r="D187" s="291"/>
      <c r="E187" s="291"/>
      <c r="F187" s="314" t="s">
        <v>1577</v>
      </c>
      <c r="G187" s="291"/>
      <c r="H187" s="291" t="s">
        <v>1654</v>
      </c>
      <c r="I187" s="291" t="s">
        <v>1652</v>
      </c>
      <c r="J187" s="291"/>
      <c r="K187" s="339"/>
    </row>
    <row r="188" s="1" customFormat="1" ht="15" customHeight="1">
      <c r="B188" s="316"/>
      <c r="C188" s="291" t="s">
        <v>1655</v>
      </c>
      <c r="D188" s="291"/>
      <c r="E188" s="291"/>
      <c r="F188" s="314" t="s">
        <v>1577</v>
      </c>
      <c r="G188" s="291"/>
      <c r="H188" s="291" t="s">
        <v>1656</v>
      </c>
      <c r="I188" s="291" t="s">
        <v>1652</v>
      </c>
      <c r="J188" s="291"/>
      <c r="K188" s="339"/>
    </row>
    <row r="189" s="1" customFormat="1" ht="15" customHeight="1">
      <c r="B189" s="316"/>
      <c r="C189" s="352" t="s">
        <v>1657</v>
      </c>
      <c r="D189" s="291"/>
      <c r="E189" s="291"/>
      <c r="F189" s="314" t="s">
        <v>1577</v>
      </c>
      <c r="G189" s="291"/>
      <c r="H189" s="291" t="s">
        <v>1658</v>
      </c>
      <c r="I189" s="291" t="s">
        <v>1659</v>
      </c>
      <c r="J189" s="353" t="s">
        <v>1660</v>
      </c>
      <c r="K189" s="339"/>
    </row>
    <row r="190" s="1" customFormat="1" ht="15" customHeight="1">
      <c r="B190" s="316"/>
      <c r="C190" s="352" t="s">
        <v>38</v>
      </c>
      <c r="D190" s="291"/>
      <c r="E190" s="291"/>
      <c r="F190" s="314" t="s">
        <v>1571</v>
      </c>
      <c r="G190" s="291"/>
      <c r="H190" s="288" t="s">
        <v>1661</v>
      </c>
      <c r="I190" s="291" t="s">
        <v>1662</v>
      </c>
      <c r="J190" s="291"/>
      <c r="K190" s="339"/>
    </row>
    <row r="191" s="1" customFormat="1" ht="15" customHeight="1">
      <c r="B191" s="316"/>
      <c r="C191" s="352" t="s">
        <v>1663</v>
      </c>
      <c r="D191" s="291"/>
      <c r="E191" s="291"/>
      <c r="F191" s="314" t="s">
        <v>1571</v>
      </c>
      <c r="G191" s="291"/>
      <c r="H191" s="291" t="s">
        <v>1664</v>
      </c>
      <c r="I191" s="291" t="s">
        <v>1606</v>
      </c>
      <c r="J191" s="291"/>
      <c r="K191" s="339"/>
    </row>
    <row r="192" s="1" customFormat="1" ht="15" customHeight="1">
      <c r="B192" s="316"/>
      <c r="C192" s="352" t="s">
        <v>1665</v>
      </c>
      <c r="D192" s="291"/>
      <c r="E192" s="291"/>
      <c r="F192" s="314" t="s">
        <v>1571</v>
      </c>
      <c r="G192" s="291"/>
      <c r="H192" s="291" t="s">
        <v>1666</v>
      </c>
      <c r="I192" s="291" t="s">
        <v>1606</v>
      </c>
      <c r="J192" s="291"/>
      <c r="K192" s="339"/>
    </row>
    <row r="193" s="1" customFormat="1" ht="15" customHeight="1">
      <c r="B193" s="316"/>
      <c r="C193" s="352" t="s">
        <v>1667</v>
      </c>
      <c r="D193" s="291"/>
      <c r="E193" s="291"/>
      <c r="F193" s="314" t="s">
        <v>1577</v>
      </c>
      <c r="G193" s="291"/>
      <c r="H193" s="291" t="s">
        <v>1668</v>
      </c>
      <c r="I193" s="291" t="s">
        <v>1606</v>
      </c>
      <c r="J193" s="291"/>
      <c r="K193" s="339"/>
    </row>
    <row r="194" s="1" customFormat="1" ht="15" customHeight="1">
      <c r="B194" s="345"/>
      <c r="C194" s="354"/>
      <c r="D194" s="325"/>
      <c r="E194" s="325"/>
      <c r="F194" s="325"/>
      <c r="G194" s="325"/>
      <c r="H194" s="325"/>
      <c r="I194" s="325"/>
      <c r="J194" s="325"/>
      <c r="K194" s="346"/>
    </row>
    <row r="195" s="1" customFormat="1" ht="18.75" customHeight="1">
      <c r="B195" s="327"/>
      <c r="C195" s="337"/>
      <c r="D195" s="337"/>
      <c r="E195" s="337"/>
      <c r="F195" s="347"/>
      <c r="G195" s="337"/>
      <c r="H195" s="337"/>
      <c r="I195" s="337"/>
      <c r="J195" s="337"/>
      <c r="K195" s="327"/>
    </row>
    <row r="196" s="1" customFormat="1" ht="18.75" customHeight="1">
      <c r="B196" s="327"/>
      <c r="C196" s="337"/>
      <c r="D196" s="337"/>
      <c r="E196" s="337"/>
      <c r="F196" s="347"/>
      <c r="G196" s="337"/>
      <c r="H196" s="337"/>
      <c r="I196" s="337"/>
      <c r="J196" s="337"/>
      <c r="K196" s="327"/>
    </row>
    <row r="197" s="1" customFormat="1" ht="18.75" customHeight="1">
      <c r="B197" s="299"/>
      <c r="C197" s="299"/>
      <c r="D197" s="299"/>
      <c r="E197" s="299"/>
      <c r="F197" s="299"/>
      <c r="G197" s="299"/>
      <c r="H197" s="299"/>
      <c r="I197" s="299"/>
      <c r="J197" s="299"/>
      <c r="K197" s="299"/>
    </row>
    <row r="198" s="1" customFormat="1" ht="13.5">
      <c r="B198" s="278"/>
      <c r="C198" s="279"/>
      <c r="D198" s="279"/>
      <c r="E198" s="279"/>
      <c r="F198" s="279"/>
      <c r="G198" s="279"/>
      <c r="H198" s="279"/>
      <c r="I198" s="279"/>
      <c r="J198" s="279"/>
      <c r="K198" s="280"/>
    </row>
    <row r="199" s="1" customFormat="1" ht="21">
      <c r="B199" s="281"/>
      <c r="C199" s="282" t="s">
        <v>1669</v>
      </c>
      <c r="D199" s="282"/>
      <c r="E199" s="282"/>
      <c r="F199" s="282"/>
      <c r="G199" s="282"/>
      <c r="H199" s="282"/>
      <c r="I199" s="282"/>
      <c r="J199" s="282"/>
      <c r="K199" s="283"/>
    </row>
    <row r="200" s="1" customFormat="1" ht="25.5" customHeight="1">
      <c r="B200" s="281"/>
      <c r="C200" s="355" t="s">
        <v>1670</v>
      </c>
      <c r="D200" s="355"/>
      <c r="E200" s="355"/>
      <c r="F200" s="355" t="s">
        <v>1671</v>
      </c>
      <c r="G200" s="356"/>
      <c r="H200" s="355" t="s">
        <v>1672</v>
      </c>
      <c r="I200" s="355"/>
      <c r="J200" s="355"/>
      <c r="K200" s="283"/>
    </row>
    <row r="201" s="1" customFormat="1" ht="5.25" customHeight="1">
      <c r="B201" s="316"/>
      <c r="C201" s="311"/>
      <c r="D201" s="311"/>
      <c r="E201" s="311"/>
      <c r="F201" s="311"/>
      <c r="G201" s="337"/>
      <c r="H201" s="311"/>
      <c r="I201" s="311"/>
      <c r="J201" s="311"/>
      <c r="K201" s="339"/>
    </row>
    <row r="202" s="1" customFormat="1" ht="15" customHeight="1">
      <c r="B202" s="316"/>
      <c r="C202" s="291" t="s">
        <v>1662</v>
      </c>
      <c r="D202" s="291"/>
      <c r="E202" s="291"/>
      <c r="F202" s="314" t="s">
        <v>39</v>
      </c>
      <c r="G202" s="291"/>
      <c r="H202" s="291" t="s">
        <v>1673</v>
      </c>
      <c r="I202" s="291"/>
      <c r="J202" s="291"/>
      <c r="K202" s="339"/>
    </row>
    <row r="203" s="1" customFormat="1" ht="15" customHeight="1">
      <c r="B203" s="316"/>
      <c r="C203" s="291"/>
      <c r="D203" s="291"/>
      <c r="E203" s="291"/>
      <c r="F203" s="314" t="s">
        <v>40</v>
      </c>
      <c r="G203" s="291"/>
      <c r="H203" s="291" t="s">
        <v>1674</v>
      </c>
      <c r="I203" s="291"/>
      <c r="J203" s="291"/>
      <c r="K203" s="339"/>
    </row>
    <row r="204" s="1" customFormat="1" ht="15" customHeight="1">
      <c r="B204" s="316"/>
      <c r="C204" s="291"/>
      <c r="D204" s="291"/>
      <c r="E204" s="291"/>
      <c r="F204" s="314" t="s">
        <v>43</v>
      </c>
      <c r="G204" s="291"/>
      <c r="H204" s="291" t="s">
        <v>1675</v>
      </c>
      <c r="I204" s="291"/>
      <c r="J204" s="291"/>
      <c r="K204" s="339"/>
    </row>
    <row r="205" s="1" customFormat="1" ht="15" customHeight="1">
      <c r="B205" s="316"/>
      <c r="C205" s="291"/>
      <c r="D205" s="291"/>
      <c r="E205" s="291"/>
      <c r="F205" s="314" t="s">
        <v>41</v>
      </c>
      <c r="G205" s="291"/>
      <c r="H205" s="291" t="s">
        <v>1676</v>
      </c>
      <c r="I205" s="291"/>
      <c r="J205" s="291"/>
      <c r="K205" s="339"/>
    </row>
    <row r="206" s="1" customFormat="1" ht="15" customHeight="1">
      <c r="B206" s="316"/>
      <c r="C206" s="291"/>
      <c r="D206" s="291"/>
      <c r="E206" s="291"/>
      <c r="F206" s="314" t="s">
        <v>42</v>
      </c>
      <c r="G206" s="291"/>
      <c r="H206" s="291" t="s">
        <v>1677</v>
      </c>
      <c r="I206" s="291"/>
      <c r="J206" s="291"/>
      <c r="K206" s="339"/>
    </row>
    <row r="207" s="1" customFormat="1" ht="15" customHeight="1">
      <c r="B207" s="316"/>
      <c r="C207" s="291"/>
      <c r="D207" s="291"/>
      <c r="E207" s="291"/>
      <c r="F207" s="314"/>
      <c r="G207" s="291"/>
      <c r="H207" s="291"/>
      <c r="I207" s="291"/>
      <c r="J207" s="291"/>
      <c r="K207" s="339"/>
    </row>
    <row r="208" s="1" customFormat="1" ht="15" customHeight="1">
      <c r="B208" s="316"/>
      <c r="C208" s="291" t="s">
        <v>1618</v>
      </c>
      <c r="D208" s="291"/>
      <c r="E208" s="291"/>
      <c r="F208" s="314" t="s">
        <v>72</v>
      </c>
      <c r="G208" s="291"/>
      <c r="H208" s="291" t="s">
        <v>1678</v>
      </c>
      <c r="I208" s="291"/>
      <c r="J208" s="291"/>
      <c r="K208" s="339"/>
    </row>
    <row r="209" s="1" customFormat="1" ht="15" customHeight="1">
      <c r="B209" s="316"/>
      <c r="C209" s="291"/>
      <c r="D209" s="291"/>
      <c r="E209" s="291"/>
      <c r="F209" s="314" t="s">
        <v>1515</v>
      </c>
      <c r="G209" s="291"/>
      <c r="H209" s="291" t="s">
        <v>1516</v>
      </c>
      <c r="I209" s="291"/>
      <c r="J209" s="291"/>
      <c r="K209" s="339"/>
    </row>
    <row r="210" s="1" customFormat="1" ht="15" customHeight="1">
      <c r="B210" s="316"/>
      <c r="C210" s="291"/>
      <c r="D210" s="291"/>
      <c r="E210" s="291"/>
      <c r="F210" s="314" t="s">
        <v>1513</v>
      </c>
      <c r="G210" s="291"/>
      <c r="H210" s="291" t="s">
        <v>1679</v>
      </c>
      <c r="I210" s="291"/>
      <c r="J210" s="291"/>
      <c r="K210" s="339"/>
    </row>
    <row r="211" s="1" customFormat="1" ht="15" customHeight="1">
      <c r="B211" s="357"/>
      <c r="C211" s="291"/>
      <c r="D211" s="291"/>
      <c r="E211" s="291"/>
      <c r="F211" s="314" t="s">
        <v>1517</v>
      </c>
      <c r="G211" s="352"/>
      <c r="H211" s="343" t="s">
        <v>1518</v>
      </c>
      <c r="I211" s="343"/>
      <c r="J211" s="343"/>
      <c r="K211" s="358"/>
    </row>
    <row r="212" s="1" customFormat="1" ht="15" customHeight="1">
      <c r="B212" s="357"/>
      <c r="C212" s="291"/>
      <c r="D212" s="291"/>
      <c r="E212" s="291"/>
      <c r="F212" s="314" t="s">
        <v>352</v>
      </c>
      <c r="G212" s="352"/>
      <c r="H212" s="343" t="s">
        <v>345</v>
      </c>
      <c r="I212" s="343"/>
      <c r="J212" s="343"/>
      <c r="K212" s="358"/>
    </row>
    <row r="213" s="1" customFormat="1" ht="15" customHeight="1">
      <c r="B213" s="357"/>
      <c r="C213" s="291"/>
      <c r="D213" s="291"/>
      <c r="E213" s="291"/>
      <c r="F213" s="314"/>
      <c r="G213" s="352"/>
      <c r="H213" s="343"/>
      <c r="I213" s="343"/>
      <c r="J213" s="343"/>
      <c r="K213" s="358"/>
    </row>
    <row r="214" s="1" customFormat="1" ht="15" customHeight="1">
      <c r="B214" s="357"/>
      <c r="C214" s="291" t="s">
        <v>1642</v>
      </c>
      <c r="D214" s="291"/>
      <c r="E214" s="291"/>
      <c r="F214" s="314">
        <v>1</v>
      </c>
      <c r="G214" s="352"/>
      <c r="H214" s="343" t="s">
        <v>1680</v>
      </c>
      <c r="I214" s="343"/>
      <c r="J214" s="343"/>
      <c r="K214" s="358"/>
    </row>
    <row r="215" s="1" customFormat="1" ht="15" customHeight="1">
      <c r="B215" s="357"/>
      <c r="C215" s="291"/>
      <c r="D215" s="291"/>
      <c r="E215" s="291"/>
      <c r="F215" s="314">
        <v>2</v>
      </c>
      <c r="G215" s="352"/>
      <c r="H215" s="343" t="s">
        <v>1681</v>
      </c>
      <c r="I215" s="343"/>
      <c r="J215" s="343"/>
      <c r="K215" s="358"/>
    </row>
    <row r="216" s="1" customFormat="1" ht="15" customHeight="1">
      <c r="B216" s="357"/>
      <c r="C216" s="291"/>
      <c r="D216" s="291"/>
      <c r="E216" s="291"/>
      <c r="F216" s="314">
        <v>3</v>
      </c>
      <c r="G216" s="352"/>
      <c r="H216" s="343" t="s">
        <v>1682</v>
      </c>
      <c r="I216" s="343"/>
      <c r="J216" s="343"/>
      <c r="K216" s="358"/>
    </row>
    <row r="217" s="1" customFormat="1" ht="15" customHeight="1">
      <c r="B217" s="357"/>
      <c r="C217" s="291"/>
      <c r="D217" s="291"/>
      <c r="E217" s="291"/>
      <c r="F217" s="314">
        <v>4</v>
      </c>
      <c r="G217" s="352"/>
      <c r="H217" s="343" t="s">
        <v>1683</v>
      </c>
      <c r="I217" s="343"/>
      <c r="J217" s="343"/>
      <c r="K217" s="358"/>
    </row>
    <row r="218" s="1" customFormat="1" ht="12.75" customHeight="1">
      <c r="B218" s="359"/>
      <c r="C218" s="360"/>
      <c r="D218" s="360"/>
      <c r="E218" s="360"/>
      <c r="F218" s="360"/>
      <c r="G218" s="360"/>
      <c r="H218" s="360"/>
      <c r="I218" s="360"/>
      <c r="J218" s="360"/>
      <c r="K218" s="361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2023-05-24T05:01:25Z</dcterms:created>
  <dcterms:modified xsi:type="dcterms:W3CDTF">2023-05-24T05:01:34Z</dcterms:modified>
</cp:coreProperties>
</file>